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O07\Desktop\公開用書類\貸借対照表\"/>
    </mc:Choice>
  </mc:AlternateContent>
  <bookViews>
    <workbookView xWindow="0" yWindow="0" windowWidth="28800" windowHeight="12450" activeTab="3"/>
  </bookViews>
  <sheets>
    <sheet name="第三号第一様式" sheetId="1" r:id="rId1"/>
    <sheet name="第三号第二様式" sheetId="2" r:id="rId2"/>
    <sheet name="第三号第三様式（社会福祉事業）" sheetId="3" r:id="rId3"/>
    <sheet name="第三号第三様式（収益事業）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4" l="1"/>
  <c r="F122" i="4" s="1"/>
  <c r="D121" i="4"/>
  <c r="F121" i="4" s="1"/>
  <c r="D120" i="4"/>
  <c r="F120" i="4" s="1"/>
  <c r="D119" i="4"/>
  <c r="F119" i="4" s="1"/>
  <c r="D118" i="4"/>
  <c r="F118" i="4" s="1"/>
  <c r="D117" i="4"/>
  <c r="F117" i="4" s="1"/>
  <c r="E116" i="4"/>
  <c r="C116" i="4"/>
  <c r="D116" i="4" s="1"/>
  <c r="F116" i="4" s="1"/>
  <c r="D115" i="4"/>
  <c r="F115" i="4" s="1"/>
  <c r="D114" i="4"/>
  <c r="F114" i="4" s="1"/>
  <c r="E113" i="4"/>
  <c r="C113" i="4"/>
  <c r="D113" i="4" s="1"/>
  <c r="F113" i="4" s="1"/>
  <c r="D112" i="4"/>
  <c r="F112" i="4" s="1"/>
  <c r="D111" i="4"/>
  <c r="F111" i="4" s="1"/>
  <c r="D110" i="4"/>
  <c r="F110" i="4" s="1"/>
  <c r="E109" i="4"/>
  <c r="E123" i="4" s="1"/>
  <c r="C109" i="4"/>
  <c r="D109" i="4" s="1"/>
  <c r="D106" i="4"/>
  <c r="F106" i="4" s="1"/>
  <c r="D105" i="4"/>
  <c r="F105" i="4" s="1"/>
  <c r="D104" i="4"/>
  <c r="F104" i="4" s="1"/>
  <c r="D103" i="4"/>
  <c r="F103" i="4" s="1"/>
  <c r="D102" i="4"/>
  <c r="F102" i="4" s="1"/>
  <c r="D101" i="4"/>
  <c r="F101" i="4" s="1"/>
  <c r="D100" i="4"/>
  <c r="F100" i="4" s="1"/>
  <c r="D99" i="4"/>
  <c r="F99" i="4" s="1"/>
  <c r="D98" i="4"/>
  <c r="F98" i="4" s="1"/>
  <c r="D97" i="4"/>
  <c r="F97" i="4" s="1"/>
  <c r="E96" i="4"/>
  <c r="E107" i="4" s="1"/>
  <c r="E124" i="4" s="1"/>
  <c r="C96" i="4"/>
  <c r="D96" i="4" s="1"/>
  <c r="F96" i="4" s="1"/>
  <c r="F95" i="4"/>
  <c r="D95" i="4"/>
  <c r="D94" i="4"/>
  <c r="F94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F87" i="4"/>
  <c r="D87" i="4"/>
  <c r="D86" i="4"/>
  <c r="F86" i="4" s="1"/>
  <c r="D85" i="4"/>
  <c r="F85" i="4" s="1"/>
  <c r="D84" i="4"/>
  <c r="F84" i="4" s="1"/>
  <c r="D83" i="4"/>
  <c r="F83" i="4" s="1"/>
  <c r="D82" i="4"/>
  <c r="F82" i="4" s="1"/>
  <c r="D81" i="4"/>
  <c r="F81" i="4" s="1"/>
  <c r="D80" i="4"/>
  <c r="F80" i="4" s="1"/>
  <c r="F79" i="4"/>
  <c r="D79" i="4"/>
  <c r="D78" i="4"/>
  <c r="F78" i="4" s="1"/>
  <c r="D77" i="4"/>
  <c r="F77" i="4" s="1"/>
  <c r="D76" i="4"/>
  <c r="F76" i="4" s="1"/>
  <c r="D75" i="4"/>
  <c r="F75" i="4" s="1"/>
  <c r="D74" i="4"/>
  <c r="F74" i="4" s="1"/>
  <c r="D73" i="4"/>
  <c r="F73" i="4" s="1"/>
  <c r="E72" i="4"/>
  <c r="D72" i="4"/>
  <c r="F72" i="4" s="1"/>
  <c r="C72" i="4"/>
  <c r="C107" i="4" s="1"/>
  <c r="D107" i="4" s="1"/>
  <c r="D69" i="4"/>
  <c r="F69" i="4" s="1"/>
  <c r="D68" i="4"/>
  <c r="F68" i="4" s="1"/>
  <c r="D67" i="4"/>
  <c r="F67" i="4" s="1"/>
  <c r="F66" i="4"/>
  <c r="D66" i="4"/>
  <c r="D65" i="4"/>
  <c r="F65" i="4" s="1"/>
  <c r="D64" i="4"/>
  <c r="F64" i="4" s="1"/>
  <c r="D63" i="4"/>
  <c r="F63" i="4" s="1"/>
  <c r="D62" i="4"/>
  <c r="F62" i="4" s="1"/>
  <c r="D61" i="4"/>
  <c r="F61" i="4" s="1"/>
  <c r="D60" i="4"/>
  <c r="F60" i="4" s="1"/>
  <c r="D59" i="4"/>
  <c r="F59" i="4" s="1"/>
  <c r="F58" i="4"/>
  <c r="D58" i="4"/>
  <c r="D57" i="4"/>
  <c r="F57" i="4" s="1"/>
  <c r="D56" i="4"/>
  <c r="F56" i="4" s="1"/>
  <c r="D55" i="4"/>
  <c r="F55" i="4" s="1"/>
  <c r="D54" i="4"/>
  <c r="F54" i="4" s="1"/>
  <c r="D53" i="4"/>
  <c r="F53" i="4" s="1"/>
  <c r="D52" i="4"/>
  <c r="F52" i="4" s="1"/>
  <c r="D51" i="4"/>
  <c r="F51" i="4" s="1"/>
  <c r="F50" i="4"/>
  <c r="D50" i="4"/>
  <c r="D49" i="4"/>
  <c r="F49" i="4" s="1"/>
  <c r="D48" i="4"/>
  <c r="F48" i="4" s="1"/>
  <c r="D47" i="4"/>
  <c r="F47" i="4" s="1"/>
  <c r="D46" i="4"/>
  <c r="F46" i="4" s="1"/>
  <c r="D45" i="4"/>
  <c r="F45" i="4" s="1"/>
  <c r="E44" i="4"/>
  <c r="E37" i="4" s="1"/>
  <c r="C44" i="4"/>
  <c r="D44" i="4" s="1"/>
  <c r="F44" i="4" s="1"/>
  <c r="F43" i="4"/>
  <c r="D43" i="4"/>
  <c r="D42" i="4"/>
  <c r="F42" i="4" s="1"/>
  <c r="D41" i="4"/>
  <c r="F41" i="4" s="1"/>
  <c r="D40" i="4"/>
  <c r="F40" i="4" s="1"/>
  <c r="D39" i="4"/>
  <c r="F39" i="4" s="1"/>
  <c r="E38" i="4"/>
  <c r="C38" i="4"/>
  <c r="D38" i="4" s="1"/>
  <c r="F38" i="4" s="1"/>
  <c r="C37" i="4"/>
  <c r="C70" i="4" s="1"/>
  <c r="D70" i="4" s="1"/>
  <c r="F70" i="4" s="1"/>
  <c r="D36" i="4"/>
  <c r="F36" i="4" s="1"/>
  <c r="D35" i="4"/>
  <c r="F35" i="4" s="1"/>
  <c r="D34" i="4"/>
  <c r="F34" i="4" s="1"/>
  <c r="D33" i="4"/>
  <c r="F33" i="4" s="1"/>
  <c r="D32" i="4"/>
  <c r="F32" i="4" s="1"/>
  <c r="F31" i="4"/>
  <c r="D31" i="4"/>
  <c r="D30" i="4"/>
  <c r="F30" i="4" s="1"/>
  <c r="D29" i="4"/>
  <c r="F29" i="4" s="1"/>
  <c r="D28" i="4"/>
  <c r="F28" i="4" s="1"/>
  <c r="D27" i="4"/>
  <c r="F27" i="4" s="1"/>
  <c r="D26" i="4"/>
  <c r="F26" i="4" s="1"/>
  <c r="D25" i="4"/>
  <c r="F25" i="4" s="1"/>
  <c r="D24" i="4"/>
  <c r="F24" i="4" s="1"/>
  <c r="F23" i="4"/>
  <c r="D23" i="4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D15" i="4"/>
  <c r="D14" i="4"/>
  <c r="F14" i="4" s="1"/>
  <c r="D13" i="4"/>
  <c r="F13" i="4" s="1"/>
  <c r="D12" i="4"/>
  <c r="F12" i="4" s="1"/>
  <c r="D11" i="4"/>
  <c r="F11" i="4" s="1"/>
  <c r="D10" i="4"/>
  <c r="F10" i="4" s="1"/>
  <c r="E9" i="4"/>
  <c r="E70" i="4" s="1"/>
  <c r="C9" i="4"/>
  <c r="D9" i="4" s="1"/>
  <c r="F9" i="4" s="1"/>
  <c r="W123" i="3"/>
  <c r="S123" i="3"/>
  <c r="O123" i="3"/>
  <c r="K123" i="3"/>
  <c r="G123" i="3"/>
  <c r="C123" i="3"/>
  <c r="Y122" i="3"/>
  <c r="AA122" i="3" s="1"/>
  <c r="Y121" i="3"/>
  <c r="AA121" i="3" s="1"/>
  <c r="Y120" i="3"/>
  <c r="AA120" i="3" s="1"/>
  <c r="Y119" i="3"/>
  <c r="AA119" i="3" s="1"/>
  <c r="Y118" i="3"/>
  <c r="AA118" i="3" s="1"/>
  <c r="AA117" i="3"/>
  <c r="Y117" i="3"/>
  <c r="Z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Y116" i="3" s="1"/>
  <c r="AA116" i="3" s="1"/>
  <c r="C116" i="3"/>
  <c r="Y115" i="3"/>
  <c r="AA115" i="3" s="1"/>
  <c r="AA114" i="3"/>
  <c r="Y114" i="3"/>
  <c r="Z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Y113" i="3" s="1"/>
  <c r="AA113" i="3" s="1"/>
  <c r="D113" i="3"/>
  <c r="C113" i="3"/>
  <c r="Y112" i="3"/>
  <c r="AA112" i="3" s="1"/>
  <c r="Y111" i="3"/>
  <c r="AA111" i="3" s="1"/>
  <c r="AA110" i="3"/>
  <c r="Y110" i="3"/>
  <c r="Z109" i="3"/>
  <c r="Z123" i="3" s="1"/>
  <c r="X109" i="3"/>
  <c r="X123" i="3" s="1"/>
  <c r="W109" i="3"/>
  <c r="V109" i="3"/>
  <c r="V123" i="3" s="1"/>
  <c r="U109" i="3"/>
  <c r="U123" i="3" s="1"/>
  <c r="T109" i="3"/>
  <c r="T123" i="3" s="1"/>
  <c r="S109" i="3"/>
  <c r="R109" i="3"/>
  <c r="R123" i="3" s="1"/>
  <c r="Q109" i="3"/>
  <c r="Q123" i="3" s="1"/>
  <c r="P109" i="3"/>
  <c r="P123" i="3" s="1"/>
  <c r="O109" i="3"/>
  <c r="N109" i="3"/>
  <c r="N123" i="3" s="1"/>
  <c r="M109" i="3"/>
  <c r="M123" i="3" s="1"/>
  <c r="L109" i="3"/>
  <c r="L123" i="3" s="1"/>
  <c r="K109" i="3"/>
  <c r="J109" i="3"/>
  <c r="J123" i="3" s="1"/>
  <c r="I109" i="3"/>
  <c r="I123" i="3" s="1"/>
  <c r="H109" i="3"/>
  <c r="H123" i="3" s="1"/>
  <c r="G109" i="3"/>
  <c r="F109" i="3"/>
  <c r="F123" i="3" s="1"/>
  <c r="E109" i="3"/>
  <c r="E123" i="3" s="1"/>
  <c r="D109" i="3"/>
  <c r="D123" i="3" s="1"/>
  <c r="C109" i="3"/>
  <c r="V107" i="3"/>
  <c r="V124" i="3" s="1"/>
  <c r="N107" i="3"/>
  <c r="N124" i="3" s="1"/>
  <c r="F107" i="3"/>
  <c r="F124" i="3" s="1"/>
  <c r="Y106" i="3"/>
  <c r="AA106" i="3" s="1"/>
  <c r="Y105" i="3"/>
  <c r="AA105" i="3" s="1"/>
  <c r="Y104" i="3"/>
  <c r="AA104" i="3" s="1"/>
  <c r="Y103" i="3"/>
  <c r="AA103" i="3" s="1"/>
  <c r="AA102" i="3"/>
  <c r="Y102" i="3"/>
  <c r="Y101" i="3"/>
  <c r="AA101" i="3" s="1"/>
  <c r="Y100" i="3"/>
  <c r="AA100" i="3" s="1"/>
  <c r="Y99" i="3"/>
  <c r="AA99" i="3" s="1"/>
  <c r="Y98" i="3"/>
  <c r="AA98" i="3" s="1"/>
  <c r="Y97" i="3"/>
  <c r="AA97" i="3" s="1"/>
  <c r="Z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Y96" i="3" s="1"/>
  <c r="AA96" i="3" s="1"/>
  <c r="AA95" i="3"/>
  <c r="Y95" i="3"/>
  <c r="Y94" i="3"/>
  <c r="AA94" i="3" s="1"/>
  <c r="AA93" i="3"/>
  <c r="Y93" i="3"/>
  <c r="Y92" i="3"/>
  <c r="AA92" i="3" s="1"/>
  <c r="AA91" i="3"/>
  <c r="Y91" i="3"/>
  <c r="Y90" i="3"/>
  <c r="AA90" i="3" s="1"/>
  <c r="AA89" i="3"/>
  <c r="Y89" i="3"/>
  <c r="Y88" i="3"/>
  <c r="AA88" i="3" s="1"/>
  <c r="AA87" i="3"/>
  <c r="Y87" i="3"/>
  <c r="Y86" i="3"/>
  <c r="AA86" i="3" s="1"/>
  <c r="AA85" i="3"/>
  <c r="Y85" i="3"/>
  <c r="Y84" i="3"/>
  <c r="AA84" i="3" s="1"/>
  <c r="AA83" i="3"/>
  <c r="Y83" i="3"/>
  <c r="Y82" i="3"/>
  <c r="AA82" i="3" s="1"/>
  <c r="AA81" i="3"/>
  <c r="Y81" i="3"/>
  <c r="Y80" i="3"/>
  <c r="AA80" i="3" s="1"/>
  <c r="AA79" i="3"/>
  <c r="Y79" i="3"/>
  <c r="Y78" i="3"/>
  <c r="AA78" i="3" s="1"/>
  <c r="AA77" i="3"/>
  <c r="Y77" i="3"/>
  <c r="Y76" i="3"/>
  <c r="AA76" i="3" s="1"/>
  <c r="AA75" i="3"/>
  <c r="Y75" i="3"/>
  <c r="Y74" i="3"/>
  <c r="AA74" i="3" s="1"/>
  <c r="AA73" i="3"/>
  <c r="Y73" i="3"/>
  <c r="Z72" i="3"/>
  <c r="Z107" i="3" s="1"/>
  <c r="Z124" i="3" s="1"/>
  <c r="X72" i="3"/>
  <c r="X107" i="3" s="1"/>
  <c r="W72" i="3"/>
  <c r="V72" i="3"/>
  <c r="U72" i="3"/>
  <c r="U107" i="3" s="1"/>
  <c r="U124" i="3" s="1"/>
  <c r="T72" i="3"/>
  <c r="T107" i="3" s="1"/>
  <c r="S72" i="3"/>
  <c r="R72" i="3"/>
  <c r="R107" i="3" s="1"/>
  <c r="R124" i="3" s="1"/>
  <c r="Q72" i="3"/>
  <c r="Q107" i="3" s="1"/>
  <c r="Q124" i="3" s="1"/>
  <c r="P72" i="3"/>
  <c r="P107" i="3" s="1"/>
  <c r="O72" i="3"/>
  <c r="N72" i="3"/>
  <c r="M72" i="3"/>
  <c r="M107" i="3" s="1"/>
  <c r="M124" i="3" s="1"/>
  <c r="L72" i="3"/>
  <c r="L107" i="3" s="1"/>
  <c r="K72" i="3"/>
  <c r="J72" i="3"/>
  <c r="J107" i="3" s="1"/>
  <c r="J124" i="3" s="1"/>
  <c r="I72" i="3"/>
  <c r="I107" i="3" s="1"/>
  <c r="I124" i="3" s="1"/>
  <c r="H72" i="3"/>
  <c r="H107" i="3" s="1"/>
  <c r="G72" i="3"/>
  <c r="F72" i="3"/>
  <c r="E72" i="3"/>
  <c r="E107" i="3" s="1"/>
  <c r="E124" i="3" s="1"/>
  <c r="D72" i="3"/>
  <c r="D107" i="3" s="1"/>
  <c r="C72" i="3"/>
  <c r="Z70" i="3"/>
  <c r="V70" i="3"/>
  <c r="T70" i="3"/>
  <c r="J70" i="3"/>
  <c r="F70" i="3"/>
  <c r="D70" i="3"/>
  <c r="AA69" i="3"/>
  <c r="Y69" i="3"/>
  <c r="AA68" i="3"/>
  <c r="Y68" i="3"/>
  <c r="AA67" i="3"/>
  <c r="Y67" i="3"/>
  <c r="AA66" i="3"/>
  <c r="Y66" i="3"/>
  <c r="AA65" i="3"/>
  <c r="Y65" i="3"/>
  <c r="AA64" i="3"/>
  <c r="Y64" i="3"/>
  <c r="AA63" i="3"/>
  <c r="Y63" i="3"/>
  <c r="AA62" i="3"/>
  <c r="Y62" i="3"/>
  <c r="AA61" i="3"/>
  <c r="Y61" i="3"/>
  <c r="AA60" i="3"/>
  <c r="Y60" i="3"/>
  <c r="AA59" i="3"/>
  <c r="Y59" i="3"/>
  <c r="AA58" i="3"/>
  <c r="Y58" i="3"/>
  <c r="AA57" i="3"/>
  <c r="Y57" i="3"/>
  <c r="AA56" i="3"/>
  <c r="Y56" i="3"/>
  <c r="AA55" i="3"/>
  <c r="Y55" i="3"/>
  <c r="AA54" i="3"/>
  <c r="Y54" i="3"/>
  <c r="AA53" i="3"/>
  <c r="Y53" i="3"/>
  <c r="AA52" i="3"/>
  <c r="Y52" i="3"/>
  <c r="AA51" i="3"/>
  <c r="Y51" i="3"/>
  <c r="AA50" i="3"/>
  <c r="Y50" i="3"/>
  <c r="AA49" i="3"/>
  <c r="Y49" i="3"/>
  <c r="AA48" i="3"/>
  <c r="Y48" i="3"/>
  <c r="AA47" i="3"/>
  <c r="Y47" i="3"/>
  <c r="AA46" i="3"/>
  <c r="Y46" i="3"/>
  <c r="AA45" i="3"/>
  <c r="Y45" i="3"/>
  <c r="Z44" i="3"/>
  <c r="X44" i="3"/>
  <c r="W44" i="3"/>
  <c r="V44" i="3"/>
  <c r="U44" i="3"/>
  <c r="T44" i="3"/>
  <c r="S44" i="3"/>
  <c r="S37" i="3" s="1"/>
  <c r="S70" i="3" s="1"/>
  <c r="R44" i="3"/>
  <c r="Q44" i="3"/>
  <c r="P44" i="3"/>
  <c r="O44" i="3"/>
  <c r="O37" i="3" s="1"/>
  <c r="O70" i="3" s="1"/>
  <c r="N44" i="3"/>
  <c r="M44" i="3"/>
  <c r="L44" i="3"/>
  <c r="K44" i="3"/>
  <c r="K37" i="3" s="1"/>
  <c r="K70" i="3" s="1"/>
  <c r="J44" i="3"/>
  <c r="I44" i="3"/>
  <c r="H44" i="3"/>
  <c r="G44" i="3"/>
  <c r="F44" i="3"/>
  <c r="E44" i="3"/>
  <c r="D44" i="3"/>
  <c r="C44" i="3"/>
  <c r="Y44" i="3" s="1"/>
  <c r="AA44" i="3" s="1"/>
  <c r="Y43" i="3"/>
  <c r="AA43" i="3" s="1"/>
  <c r="Y42" i="3"/>
  <c r="AA42" i="3" s="1"/>
  <c r="AA41" i="3"/>
  <c r="Y41" i="3"/>
  <c r="Y40" i="3"/>
  <c r="AA40" i="3" s="1"/>
  <c r="Y39" i="3"/>
  <c r="AA39" i="3" s="1"/>
  <c r="Z38" i="3"/>
  <c r="X38" i="3"/>
  <c r="X37" i="3" s="1"/>
  <c r="W38" i="3"/>
  <c r="V38" i="3"/>
  <c r="U38" i="3"/>
  <c r="T38" i="3"/>
  <c r="T37" i="3" s="1"/>
  <c r="S38" i="3"/>
  <c r="R38" i="3"/>
  <c r="Q38" i="3"/>
  <c r="Q37" i="3" s="1"/>
  <c r="P38" i="3"/>
  <c r="P37" i="3" s="1"/>
  <c r="O38" i="3"/>
  <c r="N38" i="3"/>
  <c r="M38" i="3"/>
  <c r="L38" i="3"/>
  <c r="L37" i="3" s="1"/>
  <c r="K38" i="3"/>
  <c r="J38" i="3"/>
  <c r="I38" i="3"/>
  <c r="H38" i="3"/>
  <c r="H37" i="3" s="1"/>
  <c r="G38" i="3"/>
  <c r="F38" i="3"/>
  <c r="E38" i="3"/>
  <c r="D38" i="3"/>
  <c r="D37" i="3" s="1"/>
  <c r="C38" i="3"/>
  <c r="Z37" i="3"/>
  <c r="W37" i="3"/>
  <c r="W70" i="3" s="1"/>
  <c r="V37" i="3"/>
  <c r="U37" i="3"/>
  <c r="R37" i="3"/>
  <c r="R70" i="3" s="1"/>
  <c r="N37" i="3"/>
  <c r="M37" i="3"/>
  <c r="J37" i="3"/>
  <c r="I37" i="3"/>
  <c r="G37" i="3"/>
  <c r="G70" i="3" s="1"/>
  <c r="F37" i="3"/>
  <c r="E37" i="3"/>
  <c r="AA36" i="3"/>
  <c r="Y36" i="3"/>
  <c r="Y35" i="3"/>
  <c r="AA35" i="3" s="1"/>
  <c r="Y34" i="3"/>
  <c r="AA34" i="3" s="1"/>
  <c r="Y33" i="3"/>
  <c r="AA33" i="3" s="1"/>
  <c r="Y32" i="3"/>
  <c r="AA32" i="3" s="1"/>
  <c r="Y31" i="3"/>
  <c r="AA31" i="3" s="1"/>
  <c r="Y30" i="3"/>
  <c r="AA30" i="3" s="1"/>
  <c r="Y29" i="3"/>
  <c r="AA29" i="3" s="1"/>
  <c r="AA28" i="3"/>
  <c r="Y28" i="3"/>
  <c r="Y27" i="3"/>
  <c r="AA27" i="3" s="1"/>
  <c r="Y26" i="3"/>
  <c r="AA26" i="3" s="1"/>
  <c r="Y25" i="3"/>
  <c r="AA25" i="3" s="1"/>
  <c r="Y24" i="3"/>
  <c r="AA24" i="3" s="1"/>
  <c r="Y23" i="3"/>
  <c r="AA23" i="3" s="1"/>
  <c r="Y22" i="3"/>
  <c r="AA22" i="3" s="1"/>
  <c r="Y21" i="3"/>
  <c r="AA21" i="3" s="1"/>
  <c r="AA20" i="3"/>
  <c r="Y20" i="3"/>
  <c r="Y19" i="3"/>
  <c r="AA19" i="3" s="1"/>
  <c r="Y18" i="3"/>
  <c r="AA18" i="3" s="1"/>
  <c r="Y17" i="3"/>
  <c r="AA17" i="3" s="1"/>
  <c r="Y16" i="3"/>
  <c r="AA16" i="3" s="1"/>
  <c r="Y15" i="3"/>
  <c r="AA15" i="3" s="1"/>
  <c r="Y14" i="3"/>
  <c r="AA14" i="3" s="1"/>
  <c r="Y13" i="3"/>
  <c r="AA13" i="3" s="1"/>
  <c r="AA12" i="3"/>
  <c r="Y12" i="3"/>
  <c r="Y11" i="3"/>
  <c r="AA11" i="3" s="1"/>
  <c r="Y10" i="3"/>
  <c r="AA10" i="3" s="1"/>
  <c r="Z9" i="3"/>
  <c r="X9" i="3"/>
  <c r="X70" i="3" s="1"/>
  <c r="W9" i="3"/>
  <c r="V9" i="3"/>
  <c r="U9" i="3"/>
  <c r="U70" i="3" s="1"/>
  <c r="T9" i="3"/>
  <c r="S9" i="3"/>
  <c r="R9" i="3"/>
  <c r="Q9" i="3"/>
  <c r="P9" i="3"/>
  <c r="P70" i="3" s="1"/>
  <c r="O9" i="3"/>
  <c r="N9" i="3"/>
  <c r="N70" i="3" s="1"/>
  <c r="M9" i="3"/>
  <c r="L9" i="3"/>
  <c r="L70" i="3" s="1"/>
  <c r="K9" i="3"/>
  <c r="J9" i="3"/>
  <c r="I9" i="3"/>
  <c r="H9" i="3"/>
  <c r="H70" i="3" s="1"/>
  <c r="G9" i="3"/>
  <c r="F9" i="3"/>
  <c r="E9" i="3"/>
  <c r="E70" i="3" s="1"/>
  <c r="D9" i="3"/>
  <c r="Y9" i="3" s="1"/>
  <c r="AA9" i="3" s="1"/>
  <c r="C9" i="3"/>
  <c r="C123" i="4" l="1"/>
  <c r="D37" i="4"/>
  <c r="F37" i="4" s="1"/>
  <c r="F107" i="4"/>
  <c r="F109" i="4"/>
  <c r="Y72" i="3"/>
  <c r="AA72" i="3" s="1"/>
  <c r="Y123" i="3"/>
  <c r="AA123" i="3" s="1"/>
  <c r="C37" i="3"/>
  <c r="Y109" i="3"/>
  <c r="AA109" i="3" s="1"/>
  <c r="I70" i="3"/>
  <c r="M70" i="3"/>
  <c r="Q70" i="3"/>
  <c r="Y38" i="3"/>
  <c r="AA38" i="3" s="1"/>
  <c r="C107" i="3"/>
  <c r="G107" i="3"/>
  <c r="G124" i="3" s="1"/>
  <c r="K107" i="3"/>
  <c r="K124" i="3" s="1"/>
  <c r="O107" i="3"/>
  <c r="O124" i="3" s="1"/>
  <c r="S107" i="3"/>
  <c r="S124" i="3" s="1"/>
  <c r="W107" i="3"/>
  <c r="W124" i="3" s="1"/>
  <c r="D124" i="3"/>
  <c r="H124" i="3"/>
  <c r="L124" i="3"/>
  <c r="P124" i="3"/>
  <c r="T124" i="3"/>
  <c r="X124" i="3"/>
  <c r="D123" i="4" l="1"/>
  <c r="F123" i="4" s="1"/>
  <c r="C124" i="4"/>
  <c r="D124" i="4" s="1"/>
  <c r="F124" i="4" s="1"/>
  <c r="C124" i="3"/>
  <c r="Y124" i="3" s="1"/>
  <c r="AA124" i="3" s="1"/>
  <c r="Y107" i="3"/>
  <c r="AA107" i="3" s="1"/>
  <c r="C70" i="3"/>
  <c r="Y70" i="3" s="1"/>
  <c r="AA70" i="3" s="1"/>
  <c r="Y37" i="3"/>
  <c r="AA37" i="3" s="1"/>
  <c r="H116" i="2" l="1"/>
  <c r="F116" i="2"/>
  <c r="F115" i="2"/>
  <c r="H115" i="2" s="1"/>
  <c r="H114" i="2"/>
  <c r="F114" i="2"/>
  <c r="F113" i="2"/>
  <c r="H113" i="2" s="1"/>
  <c r="H112" i="2"/>
  <c r="F112" i="2"/>
  <c r="F111" i="2"/>
  <c r="H111" i="2" s="1"/>
  <c r="G110" i="2"/>
  <c r="E110" i="2"/>
  <c r="D110" i="2"/>
  <c r="C110" i="2"/>
  <c r="F110" i="2" s="1"/>
  <c r="H110" i="2" s="1"/>
  <c r="F109" i="2"/>
  <c r="H109" i="2" s="1"/>
  <c r="H108" i="2"/>
  <c r="F108" i="2"/>
  <c r="G107" i="2"/>
  <c r="F107" i="2"/>
  <c r="H107" i="2" s="1"/>
  <c r="E107" i="2"/>
  <c r="D107" i="2"/>
  <c r="C107" i="2"/>
  <c r="H106" i="2"/>
  <c r="F106" i="2"/>
  <c r="F105" i="2"/>
  <c r="H105" i="2" s="1"/>
  <c r="H104" i="2"/>
  <c r="F104" i="2"/>
  <c r="G103" i="2"/>
  <c r="G117" i="2" s="1"/>
  <c r="F103" i="2"/>
  <c r="H103" i="2" s="1"/>
  <c r="E103" i="2"/>
  <c r="E117" i="2" s="1"/>
  <c r="D103" i="2"/>
  <c r="D117" i="2" s="1"/>
  <c r="C103" i="2"/>
  <c r="C117" i="2" s="1"/>
  <c r="F100" i="2"/>
  <c r="H100" i="2" s="1"/>
  <c r="H99" i="2"/>
  <c r="F99" i="2"/>
  <c r="F98" i="2"/>
  <c r="H98" i="2" s="1"/>
  <c r="H97" i="2"/>
  <c r="F97" i="2"/>
  <c r="F96" i="2"/>
  <c r="H96" i="2" s="1"/>
  <c r="H95" i="2"/>
  <c r="F95" i="2"/>
  <c r="F94" i="2"/>
  <c r="H94" i="2" s="1"/>
  <c r="H93" i="2"/>
  <c r="F93" i="2"/>
  <c r="F92" i="2"/>
  <c r="H92" i="2" s="1"/>
  <c r="G91" i="2"/>
  <c r="E91" i="2"/>
  <c r="D91" i="2"/>
  <c r="C91" i="2"/>
  <c r="F91" i="2" s="1"/>
  <c r="H91" i="2" s="1"/>
  <c r="F90" i="2"/>
  <c r="H90" i="2" s="1"/>
  <c r="H89" i="2"/>
  <c r="F89" i="2"/>
  <c r="F88" i="2"/>
  <c r="H88" i="2" s="1"/>
  <c r="H87" i="2"/>
  <c r="F87" i="2"/>
  <c r="F86" i="2"/>
  <c r="H86" i="2" s="1"/>
  <c r="H85" i="2"/>
  <c r="F85" i="2"/>
  <c r="F84" i="2"/>
  <c r="H84" i="2" s="1"/>
  <c r="H83" i="2"/>
  <c r="F83" i="2"/>
  <c r="F82" i="2"/>
  <c r="H82" i="2" s="1"/>
  <c r="H81" i="2"/>
  <c r="F81" i="2"/>
  <c r="F80" i="2"/>
  <c r="H80" i="2" s="1"/>
  <c r="H79" i="2"/>
  <c r="F79" i="2"/>
  <c r="F78" i="2"/>
  <c r="H78" i="2" s="1"/>
  <c r="H77" i="2"/>
  <c r="F77" i="2"/>
  <c r="F76" i="2"/>
  <c r="H76" i="2" s="1"/>
  <c r="H75" i="2"/>
  <c r="F75" i="2"/>
  <c r="F74" i="2"/>
  <c r="H74" i="2" s="1"/>
  <c r="H73" i="2"/>
  <c r="F73" i="2"/>
  <c r="F72" i="2"/>
  <c r="H72" i="2" s="1"/>
  <c r="H71" i="2"/>
  <c r="F71" i="2"/>
  <c r="F70" i="2"/>
  <c r="H70" i="2" s="1"/>
  <c r="G69" i="2"/>
  <c r="G101" i="2" s="1"/>
  <c r="G118" i="2" s="1"/>
  <c r="E69" i="2"/>
  <c r="E101" i="2" s="1"/>
  <c r="E118" i="2" s="1"/>
  <c r="D69" i="2"/>
  <c r="D101" i="2" s="1"/>
  <c r="D118" i="2" s="1"/>
  <c r="C69" i="2"/>
  <c r="C101" i="2" s="1"/>
  <c r="H66" i="2"/>
  <c r="F66" i="2"/>
  <c r="F65" i="2"/>
  <c r="H65" i="2" s="1"/>
  <c r="H64" i="2"/>
  <c r="F64" i="2"/>
  <c r="F63" i="2"/>
  <c r="H63" i="2" s="1"/>
  <c r="H62" i="2"/>
  <c r="F62" i="2"/>
  <c r="F61" i="2"/>
  <c r="H61" i="2" s="1"/>
  <c r="H60" i="2"/>
  <c r="F60" i="2"/>
  <c r="F59" i="2"/>
  <c r="H59" i="2" s="1"/>
  <c r="H58" i="2"/>
  <c r="F58" i="2"/>
  <c r="F57" i="2"/>
  <c r="H57" i="2" s="1"/>
  <c r="H56" i="2"/>
  <c r="F56" i="2"/>
  <c r="F55" i="2"/>
  <c r="H55" i="2" s="1"/>
  <c r="H54" i="2"/>
  <c r="F54" i="2"/>
  <c r="F53" i="2"/>
  <c r="H53" i="2" s="1"/>
  <c r="H52" i="2"/>
  <c r="F52" i="2"/>
  <c r="F51" i="2"/>
  <c r="H51" i="2" s="1"/>
  <c r="H50" i="2"/>
  <c r="F50" i="2"/>
  <c r="F49" i="2"/>
  <c r="H49" i="2" s="1"/>
  <c r="H48" i="2"/>
  <c r="F48" i="2"/>
  <c r="F47" i="2"/>
  <c r="H47" i="2" s="1"/>
  <c r="H46" i="2"/>
  <c r="F46" i="2"/>
  <c r="F45" i="2"/>
  <c r="H45" i="2" s="1"/>
  <c r="H44" i="2"/>
  <c r="F44" i="2"/>
  <c r="F43" i="2"/>
  <c r="H43" i="2" s="1"/>
  <c r="G42" i="2"/>
  <c r="E42" i="2"/>
  <c r="D42" i="2"/>
  <c r="C42" i="2"/>
  <c r="F42" i="2" s="1"/>
  <c r="H42" i="2" s="1"/>
  <c r="F41" i="2"/>
  <c r="H41" i="2" s="1"/>
  <c r="H40" i="2"/>
  <c r="F40" i="2"/>
  <c r="F39" i="2"/>
  <c r="H39" i="2" s="1"/>
  <c r="H38" i="2"/>
  <c r="F38" i="2"/>
  <c r="F37" i="2"/>
  <c r="H37" i="2" s="1"/>
  <c r="G36" i="2"/>
  <c r="E36" i="2"/>
  <c r="D36" i="2"/>
  <c r="D35" i="2" s="1"/>
  <c r="F35" i="2" s="1"/>
  <c r="H35" i="2" s="1"/>
  <c r="C36" i="2"/>
  <c r="F36" i="2" s="1"/>
  <c r="H36" i="2" s="1"/>
  <c r="G35" i="2"/>
  <c r="E35" i="2"/>
  <c r="C35" i="2"/>
  <c r="H34" i="2"/>
  <c r="F34" i="2"/>
  <c r="F33" i="2"/>
  <c r="H33" i="2" s="1"/>
  <c r="H32" i="2"/>
  <c r="F32" i="2"/>
  <c r="F31" i="2"/>
  <c r="H31" i="2" s="1"/>
  <c r="H30" i="2"/>
  <c r="F30" i="2"/>
  <c r="F29" i="2"/>
  <c r="H29" i="2" s="1"/>
  <c r="H28" i="2"/>
  <c r="F28" i="2"/>
  <c r="F27" i="2"/>
  <c r="H27" i="2" s="1"/>
  <c r="H26" i="2"/>
  <c r="F26" i="2"/>
  <c r="F25" i="2"/>
  <c r="H25" i="2" s="1"/>
  <c r="H24" i="2"/>
  <c r="F24" i="2"/>
  <c r="F23" i="2"/>
  <c r="H23" i="2" s="1"/>
  <c r="H22" i="2"/>
  <c r="F22" i="2"/>
  <c r="F21" i="2"/>
  <c r="H21" i="2" s="1"/>
  <c r="H20" i="2"/>
  <c r="F20" i="2"/>
  <c r="F19" i="2"/>
  <c r="H19" i="2" s="1"/>
  <c r="H18" i="2"/>
  <c r="F18" i="2"/>
  <c r="F17" i="2"/>
  <c r="H17" i="2" s="1"/>
  <c r="H16" i="2"/>
  <c r="F16" i="2"/>
  <c r="F15" i="2"/>
  <c r="H15" i="2" s="1"/>
  <c r="H14" i="2"/>
  <c r="F14" i="2"/>
  <c r="F13" i="2"/>
  <c r="H13" i="2" s="1"/>
  <c r="H12" i="2"/>
  <c r="F12" i="2"/>
  <c r="F11" i="2"/>
  <c r="H11" i="2" s="1"/>
  <c r="H10" i="2"/>
  <c r="F10" i="2"/>
  <c r="G9" i="2"/>
  <c r="G67" i="2" s="1"/>
  <c r="F9" i="2"/>
  <c r="H9" i="2" s="1"/>
  <c r="E9" i="2"/>
  <c r="E67" i="2" s="1"/>
  <c r="D9" i="2"/>
  <c r="C9" i="2"/>
  <c r="C67" i="2" s="1"/>
  <c r="D67" i="2" l="1"/>
  <c r="C118" i="2"/>
  <c r="F118" i="2" s="1"/>
  <c r="H118" i="2" s="1"/>
  <c r="F101" i="2"/>
  <c r="H101" i="2" s="1"/>
  <c r="F117" i="2"/>
  <c r="H117" i="2" s="1"/>
  <c r="F67" i="2"/>
  <c r="H67" i="2" s="1"/>
  <c r="F69" i="2"/>
  <c r="H69" i="2" s="1"/>
  <c r="E63" i="1" l="1"/>
  <c r="E62" i="1"/>
  <c r="E61" i="1"/>
  <c r="E60" i="1"/>
  <c r="E59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H51" i="1"/>
  <c r="G51" i="1"/>
  <c r="I51" i="1" s="1"/>
  <c r="E51" i="1"/>
  <c r="I50" i="1"/>
  <c r="E50" i="1"/>
  <c r="I49" i="1"/>
  <c r="E49" i="1"/>
  <c r="H48" i="1"/>
  <c r="G48" i="1"/>
  <c r="I48" i="1" s="1"/>
  <c r="E48" i="1"/>
  <c r="I47" i="1"/>
  <c r="E47" i="1"/>
  <c r="I46" i="1"/>
  <c r="E46" i="1"/>
  <c r="I45" i="1"/>
  <c r="E45" i="1"/>
  <c r="I44" i="1"/>
  <c r="H44" i="1"/>
  <c r="H63" i="1" s="1"/>
  <c r="G44" i="1"/>
  <c r="G63" i="1" s="1"/>
  <c r="E44" i="1"/>
  <c r="E43" i="1"/>
  <c r="E42" i="1"/>
  <c r="I41" i="1"/>
  <c r="E41" i="1"/>
  <c r="I40" i="1"/>
  <c r="E40" i="1"/>
  <c r="D40" i="1"/>
  <c r="C40" i="1"/>
  <c r="I39" i="1"/>
  <c r="E39" i="1"/>
  <c r="I38" i="1"/>
  <c r="E38" i="1"/>
  <c r="I37" i="1"/>
  <c r="E37" i="1"/>
  <c r="I36" i="1"/>
  <c r="E36" i="1"/>
  <c r="I35" i="1"/>
  <c r="E35" i="1"/>
  <c r="I34" i="1"/>
  <c r="D34" i="1"/>
  <c r="C34" i="1"/>
  <c r="E34" i="1" s="1"/>
  <c r="H33" i="1"/>
  <c r="I33" i="1" s="1"/>
  <c r="G33" i="1"/>
  <c r="D33" i="1"/>
  <c r="E32" i="1"/>
  <c r="E31" i="1"/>
  <c r="E30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I9" i="1" s="1"/>
  <c r="G9" i="1"/>
  <c r="G42" i="1" s="1"/>
  <c r="E9" i="1"/>
  <c r="D9" i="1"/>
  <c r="D64" i="1" s="1"/>
  <c r="C9" i="1"/>
  <c r="G64" i="1" l="1"/>
  <c r="I63" i="1"/>
  <c r="C33" i="1"/>
  <c r="E33" i="1" s="1"/>
  <c r="H42" i="1"/>
  <c r="H64" i="1" s="1"/>
  <c r="I42" i="1" l="1"/>
  <c r="I64" i="1"/>
  <c r="C64" i="1"/>
  <c r="E64" i="1" s="1"/>
</calcChain>
</file>

<file path=xl/sharedStrings.xml><?xml version="1.0" encoding="utf-8"?>
<sst xmlns="http://schemas.openxmlformats.org/spreadsheetml/2006/main" count="510" uniqueCount="160">
  <si>
    <t>第三号第一様式（第二十七条第四項関係）</t>
    <phoneticPr fontId="4"/>
  </si>
  <si>
    <t>法人単位貸借対照表</t>
    <phoneticPr fontId="2"/>
  </si>
  <si>
    <t>平成30年3月31日現在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</si>
  <si>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</si>
  <si>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</si>
  <si>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</si>
  <si>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</si>
  <si>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</si>
  <si>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</si>
  <si>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</si>
  <si>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</si>
  <si>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</si>
  <si>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</si>
  <si>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</si>
  <si>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</si>
  <si>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</si>
  <si>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</si>
  <si>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</si>
  <si>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</si>
  <si>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</si>
  <si>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</si>
  <si>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</si>
  <si>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</si>
  <si>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</si>
  <si>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</si>
  <si>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</si>
  <si>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</si>
  <si>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</si>
  <si>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</si>
  <si>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</si>
  <si>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</si>
  <si>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</si>
  <si>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</si>
  <si>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</si>
  <si>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</si>
  <si>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</si>
  <si>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前受金</t>
  </si>
  <si>
    <t>　原材料</t>
  </si>
  <si>
    <t>　前受収益</t>
  </si>
  <si>
    <t>　立替金</t>
  </si>
  <si>
    <t>　仮受金</t>
  </si>
  <si>
    <t>　前払金</t>
  </si>
  <si>
    <t>　賞与引当金</t>
  </si>
  <si>
    <t>　前払費用</t>
  </si>
  <si>
    <t>　未払法人税等</t>
  </si>
  <si>
    <t>　１年以内回収予定長期貸付金</t>
  </si>
  <si>
    <t>　繰延税金負債</t>
  </si>
  <si>
    <t>　短期貸付金</t>
  </si>
  <si>
    <t>　その他の流動負債</t>
  </si>
  <si>
    <t>　仮払金</t>
  </si>
  <si>
    <t>　その他の流動資産</t>
  </si>
  <si>
    <t>　徴収不能引当金</t>
  </si>
  <si>
    <t>　仮払消費税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</si>
  <si>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</si>
  <si>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</si>
  <si>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</si>
  <si>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</si>
  <si>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</si>
  <si>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</si>
  <si>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</si>
  <si>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</si>
  <si>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建物附属設備</t>
  </si>
  <si>
    <t>　役員等長期借入金</t>
  </si>
  <si>
    <t>　定期預金</t>
  </si>
  <si>
    <t>　退職給付引当金</t>
  </si>
  <si>
    <t>　投資有価証券</t>
  </si>
  <si>
    <t>　長期未払金</t>
  </si>
  <si>
    <t>その他の固定資産</t>
  </si>
  <si>
    <t>　長期預り金</t>
  </si>
  <si>
    <t>　その他の固定負債</t>
  </si>
  <si>
    <t>負債の部合計</t>
  </si>
  <si>
    <t>　構築物</t>
  </si>
  <si>
    <t>純資産の部</t>
  </si>
  <si>
    <t>　機械及び装置</t>
  </si>
  <si>
    <t>基本金</t>
  </si>
  <si>
    <t>　車輌運搬具</t>
  </si>
  <si>
    <t>　第一号基本金</t>
  </si>
  <si>
    <t>　器具及び備品</t>
  </si>
  <si>
    <t>　第二号基本金</t>
  </si>
  <si>
    <t>　建設仮勘定</t>
  </si>
  <si>
    <t>　第三号基本金</t>
  </si>
  <si>
    <t>　有形リース資産</t>
  </si>
  <si>
    <t>国庫補助金等特別積立金</t>
  </si>
  <si>
    <t>　権利</t>
  </si>
  <si>
    <t>　施設整備費補助積立金</t>
  </si>
  <si>
    <t>　ソフトウェア</t>
  </si>
  <si>
    <t>　借入元金償還補助積立金</t>
  </si>
  <si>
    <t>　無形リース資産</t>
  </si>
  <si>
    <t>その他の積立金</t>
  </si>
  <si>
    <t>　人件費積立金</t>
  </si>
  <si>
    <t>　長期貸付金</t>
  </si>
  <si>
    <t>　修繕費積立金</t>
  </si>
  <si>
    <t>　退職給付引当資産</t>
  </si>
  <si>
    <t>　備品購入積立金</t>
  </si>
  <si>
    <t>　長期預り金積立資産</t>
  </si>
  <si>
    <t>　施設整備積立金</t>
  </si>
  <si>
    <t>　人件費積立資産</t>
  </si>
  <si>
    <t>次期繰越活動増減差額</t>
  </si>
  <si>
    <t>　修繕費積立資産</t>
  </si>
  <si>
    <t>（うち当期活動増減差額）</t>
  </si>
  <si>
    <t>　備品購入積立資産</t>
  </si>
  <si>
    <t>　施設整備積立資産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</si>
  <si>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</si>
  <si>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</si>
  <si>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</si>
  <si>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</si>
  <si>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</si>
  <si>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</si>
  <si>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4"/>
  </si>
  <si>
    <t>貸借対照表内訳表</t>
    <phoneticPr fontId="4"/>
  </si>
  <si>
    <t>勘定科目</t>
    <rPh sb="0" eb="2">
      <t>カンジョウ</t>
    </rPh>
    <rPh sb="2" eb="4">
      <t>カモク</t>
    </rPh>
    <phoneticPr fontId="2"/>
  </si>
  <si>
    <t>社会福祉事業</t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</si>
  <si>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</si>
  <si>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</si>
  <si>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</si>
  <si>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</si>
  <si>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法人合計</t>
    <rPh sb="0" eb="2">
      <t>ホウジン</t>
    </rPh>
    <rPh sb="2" eb="4">
      <t>ゴウケイ</t>
    </rPh>
    <phoneticPr fontId="2"/>
  </si>
  <si>
    <t>資産の部</t>
  </si>
  <si>
    <t>　１年以内回収予定事業区分間長期貸付金</t>
  </si>
  <si>
    <t>　事業区分間貸付金</t>
  </si>
  <si>
    <t>　事業区分間長期貸付金</t>
  </si>
  <si>
    <t>負債の部</t>
  </si>
  <si>
    <t>　１年以内返済予定事業区分間長期借入金</t>
  </si>
  <si>
    <t>　事業区分間借入金</t>
  </si>
  <si>
    <t>　事業区分間長期借入金</t>
  </si>
  <si>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</si>
  <si>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貸借対照表内訳表</t>
    <phoneticPr fontId="2"/>
  </si>
  <si>
    <t>社会福祉法人函館共愛会本部会計</t>
    <phoneticPr fontId="2"/>
  </si>
  <si>
    <t>愛泉寮</t>
    <phoneticPr fontId="2"/>
  </si>
  <si>
    <t>みなみかやべ荘</t>
    <phoneticPr fontId="2"/>
  </si>
  <si>
    <t>知内しおさい園</t>
    <phoneticPr fontId="2"/>
  </si>
  <si>
    <t>ケアハウス花あかり</t>
    <phoneticPr fontId="2"/>
  </si>
  <si>
    <t>函館市入舟</t>
    <phoneticPr fontId="2"/>
  </si>
  <si>
    <t>まろにえ</t>
    <phoneticPr fontId="2"/>
  </si>
  <si>
    <t>駒止認定こども園会計</t>
    <phoneticPr fontId="2"/>
  </si>
  <si>
    <t>亀田認定こども園会計</t>
    <phoneticPr fontId="2"/>
  </si>
  <si>
    <t>高盛認定こども園会計</t>
    <phoneticPr fontId="2"/>
  </si>
  <si>
    <t>谷地頭認定こども園会計</t>
    <phoneticPr fontId="2"/>
  </si>
  <si>
    <t>中央認定こども園</t>
    <phoneticPr fontId="2"/>
  </si>
  <si>
    <t>千才認定こども園</t>
    <phoneticPr fontId="2"/>
  </si>
  <si>
    <t>ゆりかご認定こども園会計</t>
    <phoneticPr fontId="2"/>
  </si>
  <si>
    <t>駒場認定こども園会計</t>
    <phoneticPr fontId="2"/>
  </si>
  <si>
    <t>つくし認定こども園会計</t>
    <phoneticPr fontId="2"/>
  </si>
  <si>
    <t>鍛治さくら認定こども園会計</t>
    <phoneticPr fontId="2"/>
  </si>
  <si>
    <t>赤川認定こども園</t>
    <phoneticPr fontId="2"/>
  </si>
  <si>
    <t>南かやべ認定こども園</t>
    <phoneticPr fontId="2"/>
  </si>
  <si>
    <t>軽費診療施設</t>
    <phoneticPr fontId="2"/>
  </si>
  <si>
    <t>きょうあいＳＴ</t>
    <phoneticPr fontId="2"/>
  </si>
  <si>
    <t>ケアＳＴ</t>
    <phoneticPr fontId="2"/>
  </si>
  <si>
    <t>合計</t>
    <rPh sb="0" eb="2">
      <t>ゴウケイ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</si>
  <si>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</si>
  <si>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事業区分計</t>
    <rPh sb="0" eb="2">
      <t>ジギョウ</t>
    </rPh>
    <rPh sb="2" eb="4">
      <t>クブン</t>
    </rPh>
    <rPh sb="4" eb="5">
      <t>ケイ</t>
    </rPh>
    <phoneticPr fontId="3"/>
  </si>
  <si>
    <t>　１年以内回収予定拠点区分間長期貸付金</t>
  </si>
  <si>
    <t>　拠点区分間貸付金</t>
  </si>
  <si>
    <t>　拠点区分間長期貸付金</t>
  </si>
  <si>
    <t>　１年以内返済予定拠点区分間長期借入金</t>
  </si>
  <si>
    <t>　拠点区分間借入金</t>
  </si>
  <si>
    <t>　拠点区分間長期借入金</t>
  </si>
  <si>
    <t>収益事業  貸借対照表内訳表</t>
    <phoneticPr fontId="2"/>
  </si>
  <si>
    <t>不動産賃貸業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</si>
</sst>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 shrinkToFit="1"/>
    </xf>
    <xf numFmtId="0" fontId="7" fillId="0" borderId="4" xfId="2" applyFont="1" applyFill="1" applyBorder="1" applyAlignment="1" applyProtection="1">
      <alignment horizontal="center" vertical="center" shrinkToFit="1"/>
    </xf>
    <xf numFmtId="176" fontId="10" fillId="0" borderId="4" xfId="0" applyNumberFormat="1" applyFont="1" applyFill="1" applyBorder="1" applyProtection="1">
      <alignment vertical="center"/>
      <protection locked="0"/>
    </xf>
    <xf numFmtId="176" fontId="10" fillId="0" borderId="6" xfId="0" applyNumberFormat="1" applyFont="1" applyFill="1" applyBorder="1" applyProtection="1">
      <alignment vertical="center"/>
      <protection locked="0"/>
    </xf>
    <xf numFmtId="176" fontId="10" fillId="0" borderId="5" xfId="0" applyNumberFormat="1" applyFont="1" applyFill="1" applyBorder="1" applyProtection="1">
      <alignment vertical="center"/>
      <protection locked="0"/>
    </xf>
    <xf numFmtId="49" fontId="7" fillId="0" borderId="4" xfId="2" applyNumberFormat="1" applyFont="1" applyFill="1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0" fontId="7" fillId="0" borderId="4" xfId="1" applyFont="1" applyFill="1" applyBorder="1">
      <alignment horizontal="left" vertical="top"/>
    </xf>
    <xf numFmtId="176" fontId="9" fillId="0" borderId="4" xfId="1" applyNumberFormat="1" applyFont="1" applyFill="1" applyBorder="1" applyAlignment="1" applyProtection="1">
      <alignment vertical="top"/>
      <protection locked="0"/>
    </xf>
    <xf numFmtId="0" fontId="7" fillId="0" borderId="5" xfId="1" applyFont="1" applyFill="1" applyBorder="1">
      <alignment horizontal="left" vertical="top"/>
    </xf>
    <xf numFmtId="176" fontId="9" fillId="0" borderId="5" xfId="1" applyNumberFormat="1" applyFont="1" applyFill="1" applyBorder="1" applyAlignment="1" applyProtection="1">
      <alignment vertical="top"/>
      <protection locked="0"/>
    </xf>
    <xf numFmtId="0" fontId="7" fillId="0" borderId="6" xfId="1" applyFont="1" applyFill="1" applyBorder="1">
      <alignment horizontal="left" vertical="top"/>
    </xf>
    <xf numFmtId="176" fontId="9" fillId="0" borderId="6" xfId="1" applyNumberFormat="1" applyFont="1" applyFill="1" applyBorder="1" applyAlignment="1" applyProtection="1">
      <alignment vertical="top"/>
      <protection locked="0"/>
    </xf>
    <xf numFmtId="0" fontId="7" fillId="0" borderId="7" xfId="1" applyFont="1" applyFill="1" applyBorder="1">
      <alignment horizontal="left" vertical="top"/>
    </xf>
    <xf numFmtId="176" fontId="9" fillId="0" borderId="7" xfId="1" applyNumberFormat="1" applyFont="1" applyFill="1" applyBorder="1" applyAlignment="1" applyProtection="1">
      <alignment vertical="top"/>
      <protection locked="0"/>
    </xf>
    <xf numFmtId="0" fontId="0" fillId="0" borderId="0" xfId="0" applyFill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4"/>
  <sheetViews>
    <sheetView showGridLines="0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24" t="s">
        <v>1</v>
      </c>
      <c r="C3" s="24"/>
      <c r="D3" s="24"/>
      <c r="E3" s="24"/>
      <c r="F3" s="24"/>
      <c r="G3" s="24"/>
      <c r="H3" s="24"/>
      <c r="I3" s="24"/>
    </row>
    <row r="4" spans="2:9" ht="21">
      <c r="B4" s="5"/>
      <c r="C4" s="2"/>
      <c r="D4" s="1"/>
      <c r="E4" s="1"/>
      <c r="F4" s="1"/>
      <c r="G4" s="1"/>
      <c r="H4" s="1"/>
      <c r="I4" s="1"/>
    </row>
    <row r="5" spans="2:9" ht="21">
      <c r="B5" s="25" t="s">
        <v>2</v>
      </c>
      <c r="C5" s="25"/>
      <c r="D5" s="25"/>
      <c r="E5" s="25"/>
      <c r="F5" s="25"/>
      <c r="G5" s="25"/>
      <c r="H5" s="25"/>
      <c r="I5" s="25"/>
    </row>
    <row r="6" spans="2:9" ht="15.75">
      <c r="B6" s="6"/>
      <c r="C6" s="1"/>
      <c r="D6" s="1"/>
      <c r="E6" s="1"/>
      <c r="F6" s="1"/>
      <c r="G6" s="1"/>
      <c r="H6" s="1"/>
      <c r="I6" s="7" t="s">
        <v>3</v>
      </c>
    </row>
    <row r="7" spans="2:9" ht="14.25">
      <c r="B7" s="26" t="s">
        <v>4</v>
      </c>
      <c r="C7" s="27"/>
      <c r="D7" s="27"/>
      <c r="E7" s="28"/>
      <c r="F7" s="26" t="s">
        <v>5</v>
      </c>
      <c r="G7" s="27"/>
      <c r="H7" s="27"/>
      <c r="I7" s="28"/>
    </row>
    <row r="8" spans="2:9" ht="14.25">
      <c r="B8" s="8"/>
      <c r="C8" s="8" t="s">
        <v>6</v>
      </c>
      <c r="D8" s="8" t="s">
        <v>7</v>
      </c>
      <c r="E8" s="8" t="s">
        <v>8</v>
      </c>
      <c r="F8" s="9"/>
      <c r="G8" s="8" t="s">
        <v>6</v>
      </c>
      <c r="H8" s="8" t="s">
        <v>7</v>
      </c>
      <c r="I8" s="8" t="s">
        <v>8</v>
      </c>
    </row>
    <row r="9" spans="2:9" ht="14.25">
      <c r="B9" s="10" t="s">
        <v>9</v>
      </c>
      <c r="C9" s="11">
        <f>+C10+C11+C12+C13+C14+C15+C16+C17+C18+C19+C20+C21+C22+C23+C24+C25+C26+C27+C28+C29+C30-ABS(C31)+C32</f>
        <v>3043189244</v>
      </c>
      <c r="D9" s="12">
        <f>+D10+D11+D12+D13+D14+D15+D16+D17+D18+D19+D20+D21+D22+D23+D24+D25+D26+D27+D28+D29+D30-ABS(D31)+D32</f>
        <v>2760873363</v>
      </c>
      <c r="E9" s="11">
        <f>C9-D9</f>
        <v>282315881</v>
      </c>
      <c r="F9" s="10" t="s">
        <v>10</v>
      </c>
      <c r="G9" s="11">
        <f>+G10+G11+G12+G13+G14+G15+G16+G17+G18+G19+G20+G21+G22+G23+G24+G25+G26+G27+G28</f>
        <v>1384281000</v>
      </c>
      <c r="H9" s="12">
        <f>+H10+H11+H12+H13+H14+H15+H16+H17+H18+H19+H20+H21+H22+H23+H24+H25+H26+H27+H28</f>
        <v>1236380453</v>
      </c>
      <c r="I9" s="11">
        <f>G9-H9</f>
        <v>147900547</v>
      </c>
    </row>
    <row r="10" spans="2:9" ht="14.25">
      <c r="B10" s="13" t="s">
        <v>11</v>
      </c>
      <c r="C10" s="14">
        <v>2022983628</v>
      </c>
      <c r="D10" s="15">
        <v>1806889344</v>
      </c>
      <c r="E10" s="14">
        <f t="shared" ref="E10:E64" si="0">C10-D10</f>
        <v>216094284</v>
      </c>
      <c r="F10" s="13" t="s">
        <v>12</v>
      </c>
      <c r="G10" s="14"/>
      <c r="H10" s="15"/>
      <c r="I10" s="14">
        <f t="shared" ref="I10:I64" si="1">G10-H10</f>
        <v>0</v>
      </c>
    </row>
    <row r="11" spans="2:9" ht="14.25">
      <c r="B11" s="16" t="s">
        <v>13</v>
      </c>
      <c r="C11" s="17"/>
      <c r="D11" s="18"/>
      <c r="E11" s="17">
        <f t="shared" si="0"/>
        <v>0</v>
      </c>
      <c r="F11" s="16" t="s">
        <v>14</v>
      </c>
      <c r="G11" s="17">
        <v>680830914</v>
      </c>
      <c r="H11" s="18">
        <v>157541582</v>
      </c>
      <c r="I11" s="17">
        <f t="shared" si="1"/>
        <v>523289332</v>
      </c>
    </row>
    <row r="12" spans="2:9" ht="14.25">
      <c r="B12" s="16" t="s">
        <v>15</v>
      </c>
      <c r="C12" s="17">
        <v>931866449</v>
      </c>
      <c r="D12" s="18">
        <v>877152804</v>
      </c>
      <c r="E12" s="17">
        <f t="shared" si="0"/>
        <v>54713645</v>
      </c>
      <c r="F12" s="16" t="s">
        <v>16</v>
      </c>
      <c r="G12" s="17"/>
      <c r="H12" s="18"/>
      <c r="I12" s="17">
        <f t="shared" si="1"/>
        <v>0</v>
      </c>
    </row>
    <row r="13" spans="2:9" ht="14.25">
      <c r="B13" s="16" t="s">
        <v>17</v>
      </c>
      <c r="C13" s="17">
        <v>3992408</v>
      </c>
      <c r="D13" s="18">
        <v>4321603</v>
      </c>
      <c r="E13" s="17">
        <f t="shared" si="0"/>
        <v>-329195</v>
      </c>
      <c r="F13" s="16" t="s">
        <v>18</v>
      </c>
      <c r="G13" s="17"/>
      <c r="H13" s="18"/>
      <c r="I13" s="17">
        <f t="shared" si="1"/>
        <v>0</v>
      </c>
    </row>
    <row r="14" spans="2:9" ht="14.25">
      <c r="B14" s="16" t="s">
        <v>19</v>
      </c>
      <c r="C14" s="17">
        <v>48967699</v>
      </c>
      <c r="D14" s="18">
        <v>29999749</v>
      </c>
      <c r="E14" s="17">
        <f t="shared" si="0"/>
        <v>18967950</v>
      </c>
      <c r="F14" s="16" t="s">
        <v>20</v>
      </c>
      <c r="G14" s="17"/>
      <c r="H14" s="18"/>
      <c r="I14" s="17">
        <f t="shared" si="1"/>
        <v>0</v>
      </c>
    </row>
    <row r="15" spans="2:9" ht="14.25">
      <c r="B15" s="16" t="s">
        <v>21</v>
      </c>
      <c r="C15" s="17"/>
      <c r="D15" s="18"/>
      <c r="E15" s="17">
        <f t="shared" si="0"/>
        <v>0</v>
      </c>
      <c r="F15" s="16" t="s">
        <v>22</v>
      </c>
      <c r="G15" s="17">
        <v>302690000</v>
      </c>
      <c r="H15" s="18">
        <v>308062000</v>
      </c>
      <c r="I15" s="17">
        <f t="shared" si="1"/>
        <v>-5372000</v>
      </c>
    </row>
    <row r="16" spans="2:9" ht="14.25">
      <c r="B16" s="16" t="s">
        <v>23</v>
      </c>
      <c r="C16" s="17"/>
      <c r="D16" s="18"/>
      <c r="E16" s="17">
        <f t="shared" si="0"/>
        <v>0</v>
      </c>
      <c r="F16" s="16" t="s">
        <v>24</v>
      </c>
      <c r="G16" s="17">
        <v>143800000</v>
      </c>
      <c r="H16" s="18">
        <v>232800000</v>
      </c>
      <c r="I16" s="17">
        <f t="shared" si="1"/>
        <v>-89000000</v>
      </c>
    </row>
    <row r="17" spans="2:9" ht="14.25">
      <c r="B17" s="16" t="s">
        <v>25</v>
      </c>
      <c r="C17" s="17">
        <v>676477</v>
      </c>
      <c r="D17" s="18">
        <v>853561</v>
      </c>
      <c r="E17" s="17">
        <f t="shared" si="0"/>
        <v>-177084</v>
      </c>
      <c r="F17" s="16" t="s">
        <v>26</v>
      </c>
      <c r="G17" s="17">
        <v>681672</v>
      </c>
      <c r="H17" s="18">
        <v>681672</v>
      </c>
      <c r="I17" s="17">
        <f t="shared" si="1"/>
        <v>0</v>
      </c>
    </row>
    <row r="18" spans="2:9" ht="14.25">
      <c r="B18" s="16" t="s">
        <v>27</v>
      </c>
      <c r="C18" s="17">
        <v>11201852</v>
      </c>
      <c r="D18" s="18">
        <v>9077973</v>
      </c>
      <c r="E18" s="17">
        <f t="shared" si="0"/>
        <v>2123879</v>
      </c>
      <c r="F18" s="16" t="s">
        <v>28</v>
      </c>
      <c r="G18" s="17"/>
      <c r="H18" s="18"/>
      <c r="I18" s="17">
        <f t="shared" si="1"/>
        <v>0</v>
      </c>
    </row>
    <row r="19" spans="2:9" ht="14.25">
      <c r="B19" s="16" t="s">
        <v>29</v>
      </c>
      <c r="C19" s="17">
        <v>8600296</v>
      </c>
      <c r="D19" s="18">
        <v>8827217</v>
      </c>
      <c r="E19" s="17">
        <f t="shared" si="0"/>
        <v>-226921</v>
      </c>
      <c r="F19" s="16" t="s">
        <v>30</v>
      </c>
      <c r="G19" s="17"/>
      <c r="H19" s="18"/>
      <c r="I19" s="17">
        <f t="shared" si="1"/>
        <v>0</v>
      </c>
    </row>
    <row r="20" spans="2:9" ht="14.25">
      <c r="B20" s="16" t="s">
        <v>31</v>
      </c>
      <c r="C20" s="17"/>
      <c r="D20" s="18"/>
      <c r="E20" s="17">
        <f t="shared" si="0"/>
        <v>0</v>
      </c>
      <c r="F20" s="16" t="s">
        <v>32</v>
      </c>
      <c r="G20" s="17"/>
      <c r="H20" s="18">
        <v>40617509</v>
      </c>
      <c r="I20" s="17">
        <f t="shared" si="1"/>
        <v>-40617509</v>
      </c>
    </row>
    <row r="21" spans="2:9" ht="14.25">
      <c r="B21" s="16" t="s">
        <v>33</v>
      </c>
      <c r="C21" s="17"/>
      <c r="D21" s="18"/>
      <c r="E21" s="17">
        <f t="shared" si="0"/>
        <v>0</v>
      </c>
      <c r="F21" s="16" t="s">
        <v>34</v>
      </c>
      <c r="G21" s="17">
        <v>78855244</v>
      </c>
      <c r="H21" s="18">
        <v>27707222</v>
      </c>
      <c r="I21" s="17">
        <f t="shared" si="1"/>
        <v>51148022</v>
      </c>
    </row>
    <row r="22" spans="2:9" ht="14.25">
      <c r="B22" s="16" t="s">
        <v>35</v>
      </c>
      <c r="C22" s="17"/>
      <c r="D22" s="18"/>
      <c r="E22" s="17">
        <f t="shared" si="0"/>
        <v>0</v>
      </c>
      <c r="F22" s="16" t="s">
        <v>36</v>
      </c>
      <c r="G22" s="17">
        <v>1558140</v>
      </c>
      <c r="H22" s="18">
        <v>838018</v>
      </c>
      <c r="I22" s="17">
        <f t="shared" si="1"/>
        <v>720122</v>
      </c>
    </row>
    <row r="23" spans="2:9" ht="14.25">
      <c r="B23" s="16" t="s">
        <v>37</v>
      </c>
      <c r="C23" s="17"/>
      <c r="D23" s="18"/>
      <c r="E23" s="17">
        <f t="shared" si="0"/>
        <v>0</v>
      </c>
      <c r="F23" s="16" t="s">
        <v>38</v>
      </c>
      <c r="G23" s="17"/>
      <c r="H23" s="18"/>
      <c r="I23" s="17">
        <f t="shared" si="1"/>
        <v>0</v>
      </c>
    </row>
    <row r="24" spans="2:9" ht="14.25">
      <c r="B24" s="16" t="s">
        <v>39</v>
      </c>
      <c r="C24" s="17">
        <v>2585017</v>
      </c>
      <c r="D24" s="18">
        <v>1714138</v>
      </c>
      <c r="E24" s="17">
        <f t="shared" si="0"/>
        <v>870879</v>
      </c>
      <c r="F24" s="16" t="s">
        <v>40</v>
      </c>
      <c r="G24" s="17">
        <v>2271</v>
      </c>
      <c r="H24" s="18">
        <v>37440</v>
      </c>
      <c r="I24" s="17">
        <f t="shared" si="1"/>
        <v>-35169</v>
      </c>
    </row>
    <row r="25" spans="2:9" ht="14.25">
      <c r="B25" s="16" t="s">
        <v>41</v>
      </c>
      <c r="C25" s="17">
        <v>684386</v>
      </c>
      <c r="D25" s="18">
        <v>1287343</v>
      </c>
      <c r="E25" s="17">
        <f t="shared" si="0"/>
        <v>-602957</v>
      </c>
      <c r="F25" s="16" t="s">
        <v>42</v>
      </c>
      <c r="G25" s="17">
        <v>175862759</v>
      </c>
      <c r="H25" s="18">
        <v>80368000</v>
      </c>
      <c r="I25" s="17">
        <f t="shared" si="1"/>
        <v>95494759</v>
      </c>
    </row>
    <row r="26" spans="2:9" ht="14.25">
      <c r="B26" s="16" t="s">
        <v>43</v>
      </c>
      <c r="C26" s="17">
        <v>7071962</v>
      </c>
      <c r="D26" s="18">
        <v>14712585</v>
      </c>
      <c r="E26" s="17">
        <f t="shared" si="0"/>
        <v>-7640623</v>
      </c>
      <c r="F26" s="16" t="s">
        <v>44</v>
      </c>
      <c r="G26" s="17"/>
      <c r="H26" s="18"/>
      <c r="I26" s="17">
        <f t="shared" si="1"/>
        <v>0</v>
      </c>
    </row>
    <row r="27" spans="2:9" ht="14.25">
      <c r="B27" s="16" t="s">
        <v>45</v>
      </c>
      <c r="C27" s="17"/>
      <c r="D27" s="18"/>
      <c r="E27" s="17">
        <f t="shared" si="0"/>
        <v>0</v>
      </c>
      <c r="F27" s="16" t="s">
        <v>46</v>
      </c>
      <c r="G27" s="17"/>
      <c r="H27" s="18"/>
      <c r="I27" s="17">
        <f t="shared" si="1"/>
        <v>0</v>
      </c>
    </row>
    <row r="28" spans="2:9" ht="14.25">
      <c r="B28" s="16" t="s">
        <v>47</v>
      </c>
      <c r="C28" s="17">
        <v>4500000</v>
      </c>
      <c r="D28" s="18">
        <v>6000000</v>
      </c>
      <c r="E28" s="17">
        <f t="shared" si="0"/>
        <v>-1500000</v>
      </c>
      <c r="F28" s="16" t="s">
        <v>48</v>
      </c>
      <c r="G28" s="17"/>
      <c r="H28" s="18">
        <v>387727010</v>
      </c>
      <c r="I28" s="17">
        <f t="shared" si="1"/>
        <v>-387727010</v>
      </c>
    </row>
    <row r="29" spans="2:9" ht="14.25">
      <c r="B29" s="16" t="s">
        <v>49</v>
      </c>
      <c r="C29" s="17">
        <v>59070</v>
      </c>
      <c r="D29" s="18">
        <v>16190</v>
      </c>
      <c r="E29" s="17">
        <f t="shared" si="0"/>
        <v>42880</v>
      </c>
      <c r="F29" s="16"/>
      <c r="G29" s="17"/>
      <c r="H29" s="17"/>
      <c r="I29" s="17"/>
    </row>
    <row r="30" spans="2:9" ht="14.25">
      <c r="B30" s="16" t="s">
        <v>50</v>
      </c>
      <c r="C30" s="17"/>
      <c r="D30" s="18"/>
      <c r="E30" s="17">
        <f t="shared" si="0"/>
        <v>0</v>
      </c>
      <c r="F30" s="16"/>
      <c r="G30" s="17"/>
      <c r="H30" s="17"/>
      <c r="I30" s="17"/>
    </row>
    <row r="31" spans="2:9" ht="14.25">
      <c r="B31" s="16" t="s">
        <v>51</v>
      </c>
      <c r="C31" s="17"/>
      <c r="D31" s="18"/>
      <c r="E31" s="17">
        <f t="shared" si="0"/>
        <v>0</v>
      </c>
      <c r="F31" s="16"/>
      <c r="G31" s="17"/>
      <c r="H31" s="17"/>
      <c r="I31" s="17"/>
    </row>
    <row r="32" spans="2:9" ht="14.25">
      <c r="B32" s="16" t="s">
        <v>52</v>
      </c>
      <c r="C32" s="17"/>
      <c r="D32" s="18">
        <v>20856</v>
      </c>
      <c r="E32" s="17">
        <f t="shared" si="0"/>
        <v>-20856</v>
      </c>
      <c r="F32" s="16"/>
      <c r="G32" s="17"/>
      <c r="H32" s="17"/>
      <c r="I32" s="17"/>
    </row>
    <row r="33" spans="2:9" ht="14.25">
      <c r="B33" s="10" t="s">
        <v>53</v>
      </c>
      <c r="C33" s="11">
        <f>+C34 +C40</f>
        <v>8764570192</v>
      </c>
      <c r="D33" s="12">
        <f>+D34 +D40</f>
        <v>8903183553</v>
      </c>
      <c r="E33" s="11">
        <f t="shared" si="0"/>
        <v>-138613361</v>
      </c>
      <c r="F33" s="10" t="s">
        <v>54</v>
      </c>
      <c r="G33" s="11">
        <f>+G34+G35+G36+G37+G38+G39+G40+G41</f>
        <v>2012619329</v>
      </c>
      <c r="H33" s="12">
        <f>+H34+H35+H36+H37+H38+H39+H40+H41</f>
        <v>2431368845</v>
      </c>
      <c r="I33" s="11">
        <f t="shared" si="1"/>
        <v>-418749516</v>
      </c>
    </row>
    <row r="34" spans="2:9" ht="14.25">
      <c r="B34" s="10" t="s">
        <v>55</v>
      </c>
      <c r="C34" s="11">
        <f>+C35+C36+C37+C38+C39</f>
        <v>6209549108</v>
      </c>
      <c r="D34" s="12">
        <f>+D35+D36+D37+D38+D39</f>
        <v>6550815429</v>
      </c>
      <c r="E34" s="11">
        <f t="shared" si="0"/>
        <v>-341266321</v>
      </c>
      <c r="F34" s="13" t="s">
        <v>56</v>
      </c>
      <c r="G34" s="14">
        <v>1383005000</v>
      </c>
      <c r="H34" s="15">
        <v>1685695000</v>
      </c>
      <c r="I34" s="14">
        <f t="shared" si="1"/>
        <v>-302690000</v>
      </c>
    </row>
    <row r="35" spans="2:9" ht="14.25">
      <c r="B35" s="13" t="s">
        <v>57</v>
      </c>
      <c r="C35" s="14">
        <v>1207367587</v>
      </c>
      <c r="D35" s="15">
        <v>1207367587</v>
      </c>
      <c r="E35" s="14">
        <f t="shared" si="0"/>
        <v>0</v>
      </c>
      <c r="F35" s="16" t="s">
        <v>58</v>
      </c>
      <c r="G35" s="17">
        <v>248000000</v>
      </c>
      <c r="H35" s="18">
        <v>391800000</v>
      </c>
      <c r="I35" s="17">
        <f t="shared" si="1"/>
        <v>-143800000</v>
      </c>
    </row>
    <row r="36" spans="2:9" ht="14.25">
      <c r="B36" s="16" t="s">
        <v>59</v>
      </c>
      <c r="C36" s="17">
        <v>4647386311</v>
      </c>
      <c r="D36" s="18">
        <v>4932649082</v>
      </c>
      <c r="E36" s="17">
        <f t="shared" si="0"/>
        <v>-285262771</v>
      </c>
      <c r="F36" s="16" t="s">
        <v>60</v>
      </c>
      <c r="G36" s="17">
        <v>2012846</v>
      </c>
      <c r="H36" s="18">
        <v>3331718</v>
      </c>
      <c r="I36" s="17">
        <f t="shared" si="1"/>
        <v>-1318872</v>
      </c>
    </row>
    <row r="37" spans="2:9" ht="14.25">
      <c r="B37" s="16" t="s">
        <v>61</v>
      </c>
      <c r="C37" s="17">
        <v>354795210</v>
      </c>
      <c r="D37" s="18">
        <v>410798760</v>
      </c>
      <c r="E37" s="17">
        <f t="shared" si="0"/>
        <v>-56003550</v>
      </c>
      <c r="F37" s="16" t="s">
        <v>62</v>
      </c>
      <c r="G37" s="17"/>
      <c r="H37" s="18"/>
      <c r="I37" s="17">
        <f t="shared" si="1"/>
        <v>0</v>
      </c>
    </row>
    <row r="38" spans="2:9" ht="14.25">
      <c r="B38" s="16" t="s">
        <v>63</v>
      </c>
      <c r="C38" s="17"/>
      <c r="D38" s="18"/>
      <c r="E38" s="17">
        <f t="shared" si="0"/>
        <v>0</v>
      </c>
      <c r="F38" s="16" t="s">
        <v>64</v>
      </c>
      <c r="G38" s="17">
        <v>379601483</v>
      </c>
      <c r="H38" s="18">
        <v>350459042</v>
      </c>
      <c r="I38" s="17">
        <f t="shared" si="1"/>
        <v>29142441</v>
      </c>
    </row>
    <row r="39" spans="2:9" ht="14.25">
      <c r="B39" s="16" t="s">
        <v>65</v>
      </c>
      <c r="C39" s="17"/>
      <c r="D39" s="18"/>
      <c r="E39" s="17">
        <f t="shared" si="0"/>
        <v>0</v>
      </c>
      <c r="F39" s="16" t="s">
        <v>66</v>
      </c>
      <c r="G39" s="17"/>
      <c r="H39" s="18">
        <v>83085</v>
      </c>
      <c r="I39" s="17">
        <f t="shared" si="1"/>
        <v>-83085</v>
      </c>
    </row>
    <row r="40" spans="2:9" ht="14.25">
      <c r="B40" s="10" t="s">
        <v>67</v>
      </c>
      <c r="C40" s="11">
        <f>+C41+C42+C43+C44+C45+C46+C47+C48+C49+C50+C51+C52+C53+C54+C55+C56+C57+C58+C59+C60+C61+C62-ABS(C63)</f>
        <v>2555021084</v>
      </c>
      <c r="D40" s="12">
        <f>+D41+D42+D43+D44+D45+D46+D47+D48+D49+D50+D51+D52+D53+D54+D55+D56+D57+D58+D59+D60+D61+D62-ABS(D63)</f>
        <v>2352368124</v>
      </c>
      <c r="E40" s="11">
        <f t="shared" si="0"/>
        <v>202652960</v>
      </c>
      <c r="F40" s="16" t="s">
        <v>68</v>
      </c>
      <c r="G40" s="17"/>
      <c r="H40" s="18"/>
      <c r="I40" s="17">
        <f t="shared" si="1"/>
        <v>0</v>
      </c>
    </row>
    <row r="41" spans="2:9" ht="14.25">
      <c r="B41" s="13" t="s">
        <v>57</v>
      </c>
      <c r="C41" s="14">
        <v>208527000</v>
      </c>
      <c r="D41" s="15">
        <v>208527000</v>
      </c>
      <c r="E41" s="14">
        <f t="shared" si="0"/>
        <v>0</v>
      </c>
      <c r="F41" s="16" t="s">
        <v>69</v>
      </c>
      <c r="G41" s="17"/>
      <c r="H41" s="18">
        <v>0</v>
      </c>
      <c r="I41" s="17">
        <f t="shared" si="1"/>
        <v>0</v>
      </c>
    </row>
    <row r="42" spans="2:9" ht="14.25">
      <c r="B42" s="16" t="s">
        <v>59</v>
      </c>
      <c r="C42" s="17">
        <v>45179069</v>
      </c>
      <c r="D42" s="18">
        <v>42227976</v>
      </c>
      <c r="E42" s="17">
        <f t="shared" si="0"/>
        <v>2951093</v>
      </c>
      <c r="F42" s="10" t="s">
        <v>70</v>
      </c>
      <c r="G42" s="11">
        <f>+G9 +G33</f>
        <v>3396900329</v>
      </c>
      <c r="H42" s="11">
        <f>+H9 +H33</f>
        <v>3667749298</v>
      </c>
      <c r="I42" s="11">
        <f t="shared" si="1"/>
        <v>-270848969</v>
      </c>
    </row>
    <row r="43" spans="2:9" ht="14.25">
      <c r="B43" s="16" t="s">
        <v>71</v>
      </c>
      <c r="C43" s="17">
        <v>38297692</v>
      </c>
      <c r="D43" s="18">
        <v>42529629</v>
      </c>
      <c r="E43" s="17">
        <f t="shared" si="0"/>
        <v>-4231937</v>
      </c>
      <c r="F43" s="29" t="s">
        <v>72</v>
      </c>
      <c r="G43" s="30"/>
      <c r="H43" s="30"/>
      <c r="I43" s="31"/>
    </row>
    <row r="44" spans="2:9" ht="14.25">
      <c r="B44" s="16" t="s">
        <v>73</v>
      </c>
      <c r="C44" s="17">
        <v>19393520</v>
      </c>
      <c r="D44" s="18">
        <v>23953627</v>
      </c>
      <c r="E44" s="17">
        <f t="shared" si="0"/>
        <v>-4560107</v>
      </c>
      <c r="F44" s="13" t="s">
        <v>74</v>
      </c>
      <c r="G44" s="14">
        <f>+G45+G46+G47</f>
        <v>2085334161</v>
      </c>
      <c r="H44" s="15">
        <f>+H45+H46+H47</f>
        <v>2085334161</v>
      </c>
      <c r="I44" s="14">
        <f t="shared" si="1"/>
        <v>0</v>
      </c>
    </row>
    <row r="45" spans="2:9" ht="14.25">
      <c r="B45" s="16" t="s">
        <v>75</v>
      </c>
      <c r="C45" s="17">
        <v>9151545</v>
      </c>
      <c r="D45" s="18">
        <v>12609139</v>
      </c>
      <c r="E45" s="17">
        <f t="shared" si="0"/>
        <v>-3457594</v>
      </c>
      <c r="F45" s="16" t="s">
        <v>76</v>
      </c>
      <c r="G45" s="17">
        <v>1873408261</v>
      </c>
      <c r="H45" s="18">
        <v>1873408261</v>
      </c>
      <c r="I45" s="17">
        <f t="shared" si="1"/>
        <v>0</v>
      </c>
    </row>
    <row r="46" spans="2:9" ht="14.25">
      <c r="B46" s="16" t="s">
        <v>77</v>
      </c>
      <c r="C46" s="17">
        <v>231909385</v>
      </c>
      <c r="D46" s="18">
        <v>181012113</v>
      </c>
      <c r="E46" s="17">
        <f t="shared" si="0"/>
        <v>50897272</v>
      </c>
      <c r="F46" s="16" t="s">
        <v>78</v>
      </c>
      <c r="G46" s="17"/>
      <c r="H46" s="18"/>
      <c r="I46" s="17">
        <f t="shared" si="1"/>
        <v>0</v>
      </c>
    </row>
    <row r="47" spans="2:9" ht="14.25">
      <c r="B47" s="16" t="s">
        <v>79</v>
      </c>
      <c r="C47" s="17"/>
      <c r="D47" s="18"/>
      <c r="E47" s="17">
        <f t="shared" si="0"/>
        <v>0</v>
      </c>
      <c r="F47" s="16" t="s">
        <v>80</v>
      </c>
      <c r="G47" s="17">
        <v>211925900</v>
      </c>
      <c r="H47" s="18">
        <v>211925900</v>
      </c>
      <c r="I47" s="17">
        <f t="shared" si="1"/>
        <v>0</v>
      </c>
    </row>
    <row r="48" spans="2:9" ht="14.25">
      <c r="B48" s="16" t="s">
        <v>81</v>
      </c>
      <c r="C48" s="17">
        <v>1420118</v>
      </c>
      <c r="D48" s="18">
        <v>2180920</v>
      </c>
      <c r="E48" s="17">
        <f t="shared" si="0"/>
        <v>-760802</v>
      </c>
      <c r="F48" s="16" t="s">
        <v>82</v>
      </c>
      <c r="G48" s="17">
        <f>+G49+G50</f>
        <v>1892062533</v>
      </c>
      <c r="H48" s="18">
        <f>+H49+H50</f>
        <v>1998572787</v>
      </c>
      <c r="I48" s="17">
        <f t="shared" si="1"/>
        <v>-106510254</v>
      </c>
    </row>
    <row r="49" spans="2:9" ht="14.25">
      <c r="B49" s="16" t="s">
        <v>83</v>
      </c>
      <c r="C49" s="17">
        <v>1334968</v>
      </c>
      <c r="D49" s="18">
        <v>1578968</v>
      </c>
      <c r="E49" s="17">
        <f t="shared" si="0"/>
        <v>-244000</v>
      </c>
      <c r="F49" s="16" t="s">
        <v>84</v>
      </c>
      <c r="G49" s="17">
        <v>1892062533</v>
      </c>
      <c r="H49" s="18">
        <v>1998572787</v>
      </c>
      <c r="I49" s="17">
        <f t="shared" si="1"/>
        <v>-106510254</v>
      </c>
    </row>
    <row r="50" spans="2:9" ht="14.25">
      <c r="B50" s="16" t="s">
        <v>85</v>
      </c>
      <c r="C50" s="17">
        <v>9874392</v>
      </c>
      <c r="D50" s="18">
        <v>20716349</v>
      </c>
      <c r="E50" s="17">
        <f t="shared" si="0"/>
        <v>-10841957</v>
      </c>
      <c r="F50" s="16" t="s">
        <v>86</v>
      </c>
      <c r="G50" s="17"/>
      <c r="H50" s="18"/>
      <c r="I50" s="17">
        <f t="shared" si="1"/>
        <v>0</v>
      </c>
    </row>
    <row r="51" spans="2:9" ht="14.25">
      <c r="B51" s="16" t="s">
        <v>87</v>
      </c>
      <c r="C51" s="17">
        <v>1274400</v>
      </c>
      <c r="D51" s="18">
        <v>1911600</v>
      </c>
      <c r="E51" s="17">
        <f t="shared" si="0"/>
        <v>-637200</v>
      </c>
      <c r="F51" s="16" t="s">
        <v>88</v>
      </c>
      <c r="G51" s="17">
        <f>+G52+G53+G54+G55</f>
        <v>1779600333</v>
      </c>
      <c r="H51" s="18">
        <f>+H52+H53+H54+H55</f>
        <v>1609499733</v>
      </c>
      <c r="I51" s="17">
        <f t="shared" si="1"/>
        <v>170100600</v>
      </c>
    </row>
    <row r="52" spans="2:9" ht="14.25">
      <c r="B52" s="16" t="s">
        <v>65</v>
      </c>
      <c r="C52" s="17"/>
      <c r="D52" s="18"/>
      <c r="E52" s="17">
        <f t="shared" si="0"/>
        <v>0</v>
      </c>
      <c r="F52" s="16" t="s">
        <v>89</v>
      </c>
      <c r="G52" s="17">
        <v>312935813</v>
      </c>
      <c r="H52" s="18">
        <v>228235813</v>
      </c>
      <c r="I52" s="17">
        <f t="shared" si="1"/>
        <v>84700000</v>
      </c>
    </row>
    <row r="53" spans="2:9" ht="14.25">
      <c r="B53" s="16" t="s">
        <v>90</v>
      </c>
      <c r="C53" s="17"/>
      <c r="D53" s="18"/>
      <c r="E53" s="17">
        <f t="shared" si="0"/>
        <v>0</v>
      </c>
      <c r="F53" s="16" t="s">
        <v>91</v>
      </c>
      <c r="G53" s="17">
        <v>128215000</v>
      </c>
      <c r="H53" s="18">
        <v>128215000</v>
      </c>
      <c r="I53" s="17">
        <f t="shared" si="1"/>
        <v>0</v>
      </c>
    </row>
    <row r="54" spans="2:9" ht="14.25">
      <c r="B54" s="16" t="s">
        <v>92</v>
      </c>
      <c r="C54" s="17">
        <v>202457150</v>
      </c>
      <c r="D54" s="18">
        <v>197690875</v>
      </c>
      <c r="E54" s="17">
        <f t="shared" si="0"/>
        <v>4766275</v>
      </c>
      <c r="F54" s="16" t="s">
        <v>93</v>
      </c>
      <c r="G54" s="17">
        <v>85327920</v>
      </c>
      <c r="H54" s="18">
        <v>73327920</v>
      </c>
      <c r="I54" s="17">
        <f t="shared" si="1"/>
        <v>12000000</v>
      </c>
    </row>
    <row r="55" spans="2:9" ht="14.25">
      <c r="B55" s="16" t="s">
        <v>94</v>
      </c>
      <c r="C55" s="17"/>
      <c r="D55" s="18"/>
      <c r="E55" s="17">
        <f t="shared" si="0"/>
        <v>0</v>
      </c>
      <c r="F55" s="16" t="s">
        <v>95</v>
      </c>
      <c r="G55" s="17">
        <v>1253121600</v>
      </c>
      <c r="H55" s="18">
        <v>1179721000</v>
      </c>
      <c r="I55" s="17">
        <f t="shared" si="1"/>
        <v>73400600</v>
      </c>
    </row>
    <row r="56" spans="2:9" ht="14.25">
      <c r="B56" s="16" t="s">
        <v>96</v>
      </c>
      <c r="C56" s="17">
        <v>312935813</v>
      </c>
      <c r="D56" s="18">
        <v>228235813</v>
      </c>
      <c r="E56" s="17">
        <f t="shared" si="0"/>
        <v>84700000</v>
      </c>
      <c r="F56" s="16" t="s">
        <v>97</v>
      </c>
      <c r="G56" s="17">
        <v>2653862080</v>
      </c>
      <c r="H56" s="18">
        <v>2302900937</v>
      </c>
      <c r="I56" s="17">
        <f t="shared" si="1"/>
        <v>350961143</v>
      </c>
    </row>
    <row r="57" spans="2:9" ht="14.25">
      <c r="B57" s="16" t="s">
        <v>98</v>
      </c>
      <c r="C57" s="17">
        <v>128215000</v>
      </c>
      <c r="D57" s="18">
        <v>128215000</v>
      </c>
      <c r="E57" s="17">
        <f t="shared" si="0"/>
        <v>0</v>
      </c>
      <c r="F57" s="16" t="s">
        <v>99</v>
      </c>
      <c r="G57" s="17">
        <v>521061743</v>
      </c>
      <c r="H57" s="18">
        <v>417071776</v>
      </c>
      <c r="I57" s="17">
        <f t="shared" si="1"/>
        <v>103989967</v>
      </c>
    </row>
    <row r="58" spans="2:9" ht="14.25">
      <c r="B58" s="16" t="s">
        <v>100</v>
      </c>
      <c r="C58" s="17">
        <v>85327920</v>
      </c>
      <c r="D58" s="18">
        <v>73327920</v>
      </c>
      <c r="E58" s="17">
        <f t="shared" si="0"/>
        <v>12000000</v>
      </c>
      <c r="F58" s="16"/>
      <c r="G58" s="17"/>
      <c r="H58" s="17"/>
      <c r="I58" s="17"/>
    </row>
    <row r="59" spans="2:9" ht="14.25">
      <c r="B59" s="16" t="s">
        <v>101</v>
      </c>
      <c r="C59" s="17">
        <v>1253121600</v>
      </c>
      <c r="D59" s="18">
        <v>1179721000</v>
      </c>
      <c r="E59" s="17">
        <f t="shared" si="0"/>
        <v>73400600</v>
      </c>
      <c r="F59" s="16"/>
      <c r="G59" s="17"/>
      <c r="H59" s="17"/>
      <c r="I59" s="17"/>
    </row>
    <row r="60" spans="2:9" ht="14.25">
      <c r="B60" s="16" t="s">
        <v>102</v>
      </c>
      <c r="C60" s="17"/>
      <c r="D60" s="18"/>
      <c r="E60" s="17">
        <f t="shared" si="0"/>
        <v>0</v>
      </c>
      <c r="F60" s="16"/>
      <c r="G60" s="17"/>
      <c r="H60" s="17"/>
      <c r="I60" s="17"/>
    </row>
    <row r="61" spans="2:9" ht="14.25">
      <c r="B61" s="16" t="s">
        <v>103</v>
      </c>
      <c r="C61" s="17">
        <v>2205900</v>
      </c>
      <c r="D61" s="18">
        <v>2205900</v>
      </c>
      <c r="E61" s="17">
        <f t="shared" si="0"/>
        <v>0</v>
      </c>
      <c r="F61" s="16"/>
      <c r="G61" s="17"/>
      <c r="H61" s="17"/>
      <c r="I61" s="17"/>
    </row>
    <row r="62" spans="2:9" ht="14.25">
      <c r="B62" s="16" t="s">
        <v>104</v>
      </c>
      <c r="C62" s="17">
        <v>4395612</v>
      </c>
      <c r="D62" s="18">
        <v>5724295</v>
      </c>
      <c r="E62" s="17">
        <f t="shared" si="0"/>
        <v>-1328683</v>
      </c>
      <c r="F62" s="19"/>
      <c r="G62" s="20"/>
      <c r="H62" s="20"/>
      <c r="I62" s="20"/>
    </row>
    <row r="63" spans="2:9" ht="14.25">
      <c r="B63" s="19" t="s">
        <v>51</v>
      </c>
      <c r="C63" s="20"/>
      <c r="D63" s="21"/>
      <c r="E63" s="20">
        <f t="shared" si="0"/>
        <v>0</v>
      </c>
      <c r="F63" s="10" t="s">
        <v>105</v>
      </c>
      <c r="G63" s="11">
        <f>+G44 +G48 +G51 +G56</f>
        <v>8410859107</v>
      </c>
      <c r="H63" s="11">
        <f>+H44 +H48 +H51 +H56</f>
        <v>7996307618</v>
      </c>
      <c r="I63" s="11">
        <f t="shared" si="1"/>
        <v>414551489</v>
      </c>
    </row>
    <row r="64" spans="2:9" ht="14.25">
      <c r="B64" s="10" t="s">
        <v>106</v>
      </c>
      <c r="C64" s="11">
        <f>+C9 +C33</f>
        <v>11807759436</v>
      </c>
      <c r="D64" s="11">
        <f>+D9 +D33</f>
        <v>11664056916</v>
      </c>
      <c r="E64" s="11">
        <f t="shared" si="0"/>
        <v>143702520</v>
      </c>
      <c r="F64" s="22" t="s">
        <v>107</v>
      </c>
      <c r="G64" s="23">
        <f>+G42 +G63</f>
        <v>11807759436</v>
      </c>
      <c r="H64" s="23">
        <f>+H42 +H63</f>
        <v>11664056916</v>
      </c>
      <c r="I64" s="23">
        <f t="shared" si="1"/>
        <v>143702520</v>
      </c>
    </row>
  </sheetData>
  <mergeCells count="5">
    <mergeCell ref="B3:I3"/>
    <mergeCell ref="B5:I5"/>
    <mergeCell ref="B7:E7"/>
    <mergeCell ref="F7:I7"/>
    <mergeCell ref="F43:I43"/>
  </mergeCells>
  <phoneticPr fontId="2"/>
  <pageMargins left="0.7" right="0.7" top="0.75" bottom="0.75" header="0.3" footer="0.3"/>
  <pageSetup paperSize="9" fitToHeight="0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8"/>
  <sheetViews>
    <sheetView showGridLines="0" workbookViewId="0"/>
  </sheetViews>
  <sheetFormatPr defaultRowHeight="13.5"/>
  <cols>
    <col min="1" max="1" width="2.875" customWidth="1"/>
    <col min="2" max="2" width="39.125" customWidth="1"/>
    <col min="3" max="8" width="20.75" customWidth="1"/>
  </cols>
  <sheetData>
    <row r="1" spans="2:8" ht="21">
      <c r="B1" s="32"/>
      <c r="C1" s="32"/>
      <c r="D1" s="32"/>
      <c r="E1" s="32"/>
      <c r="F1" s="32"/>
      <c r="G1" s="32"/>
      <c r="H1" s="32"/>
    </row>
    <row r="2" spans="2:8" ht="21">
      <c r="B2" s="32"/>
      <c r="C2" s="32"/>
      <c r="D2" s="32"/>
      <c r="E2" s="32"/>
      <c r="F2" s="32"/>
      <c r="G2" s="32"/>
      <c r="H2" s="33" t="s">
        <v>108</v>
      </c>
    </row>
    <row r="3" spans="2:8" ht="21">
      <c r="B3" s="34" t="s">
        <v>109</v>
      </c>
      <c r="C3" s="34"/>
      <c r="D3" s="34"/>
      <c r="E3" s="34"/>
      <c r="F3" s="34"/>
      <c r="G3" s="34"/>
      <c r="H3" s="34"/>
    </row>
    <row r="4" spans="2:8" ht="14.25">
      <c r="B4" s="35"/>
      <c r="C4" s="35"/>
      <c r="D4" s="36"/>
      <c r="E4" s="35"/>
      <c r="F4" s="36"/>
      <c r="G4" s="35"/>
      <c r="H4" s="36"/>
    </row>
    <row r="5" spans="2:8" ht="21">
      <c r="B5" s="25" t="s">
        <v>2</v>
      </c>
      <c r="C5" s="25"/>
      <c r="D5" s="25"/>
      <c r="E5" s="25"/>
      <c r="F5" s="25"/>
      <c r="G5" s="25"/>
      <c r="H5" s="25"/>
    </row>
    <row r="6" spans="2:8" ht="15.75">
      <c r="B6" s="37"/>
      <c r="C6" s="36"/>
      <c r="D6" s="36"/>
      <c r="E6" s="36"/>
      <c r="F6" s="36"/>
      <c r="G6" s="36"/>
      <c r="H6" s="37" t="s">
        <v>3</v>
      </c>
    </row>
    <row r="7" spans="2:8" ht="14.25">
      <c r="B7" s="38" t="s">
        <v>110</v>
      </c>
      <c r="C7" s="38" t="s">
        <v>111</v>
      </c>
      <c r="D7" s="38" t="s">
        <v>112</v>
      </c>
      <c r="E7" s="38" t="s">
        <v>113</v>
      </c>
      <c r="F7" s="38" t="s">
        <v>114</v>
      </c>
      <c r="G7" s="38" t="s">
        <v>115</v>
      </c>
      <c r="H7" s="38" t="s">
        <v>116</v>
      </c>
    </row>
    <row r="8" spans="2:8" ht="14.25">
      <c r="B8" s="22" t="s">
        <v>117</v>
      </c>
      <c r="C8" s="23"/>
      <c r="D8" s="23"/>
      <c r="E8" s="23"/>
      <c r="F8" s="23"/>
      <c r="G8" s="23"/>
      <c r="H8" s="23"/>
    </row>
    <row r="9" spans="2:8" ht="14.25">
      <c r="B9" s="10" t="s">
        <v>9</v>
      </c>
      <c r="C9" s="11">
        <f>+C10+C11+C12+C13+C14+C15+C16+C17+C18+C19+C20+C21+C22+C23+C24+C25+C26+C27+C28+C29+C30+C31+C32-ABS(C33)+C34</f>
        <v>3012038830</v>
      </c>
      <c r="D9" s="11">
        <f>+D10+D11+D12+D13+D14+D15+D16+D17+D18+D19+D20+D21+D22+D23+D24+D25+D26+D27+D28+D29+D30+D31+D32-ABS(D33)+D34</f>
        <v>0</v>
      </c>
      <c r="E9" s="11">
        <f>+E10+E11+E12+E13+E14+E15+E16+E17+E18+E19+E20+E21+E22+E23+E24+E25+E26+E27+E28+E29+E30+E31+E32-ABS(E33)+E34</f>
        <v>31701284</v>
      </c>
      <c r="F9" s="11">
        <f t="shared" ref="F9:F72" si="0">+C9+D9+E9</f>
        <v>3043740114</v>
      </c>
      <c r="G9" s="39">
        <f>+G10+G11+G12+G13+G14+G15+G16+G17+G18+G19+G20+G21+G22+G23+G24+G25+G26+G27+G28+G29+G30+G31+G32-ABS(G33)+G34</f>
        <v>550870</v>
      </c>
      <c r="H9" s="11">
        <f t="shared" ref="H9:H72" si="1">+F9-G9</f>
        <v>3043189244</v>
      </c>
    </row>
    <row r="10" spans="2:8" ht="14.25">
      <c r="B10" s="13" t="s">
        <v>11</v>
      </c>
      <c r="C10" s="14">
        <v>1995017158</v>
      </c>
      <c r="D10" s="14">
        <v>0</v>
      </c>
      <c r="E10" s="14">
        <v>27966470</v>
      </c>
      <c r="F10" s="14">
        <f t="shared" si="0"/>
        <v>2022983628</v>
      </c>
      <c r="G10" s="14"/>
      <c r="H10" s="14">
        <f t="shared" si="1"/>
        <v>2022983628</v>
      </c>
    </row>
    <row r="11" spans="2:8" ht="14.25">
      <c r="B11" s="16" t="s">
        <v>13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7"/>
      <c r="H11" s="17">
        <f t="shared" si="1"/>
        <v>0</v>
      </c>
    </row>
    <row r="12" spans="2:8" ht="14.25">
      <c r="B12" s="16" t="s">
        <v>15</v>
      </c>
      <c r="C12" s="17">
        <v>928431635</v>
      </c>
      <c r="D12" s="17">
        <v>0</v>
      </c>
      <c r="E12" s="17">
        <v>3734814</v>
      </c>
      <c r="F12" s="17">
        <f t="shared" si="0"/>
        <v>932166449</v>
      </c>
      <c r="G12" s="40">
        <v>300000</v>
      </c>
      <c r="H12" s="17">
        <f t="shared" si="1"/>
        <v>931866449</v>
      </c>
    </row>
    <row r="13" spans="2:8" ht="14.25">
      <c r="B13" s="16" t="s">
        <v>17</v>
      </c>
      <c r="C13" s="17">
        <v>3992408</v>
      </c>
      <c r="D13" s="17">
        <v>0</v>
      </c>
      <c r="E13" s="17">
        <v>0</v>
      </c>
      <c r="F13" s="17">
        <f t="shared" si="0"/>
        <v>3992408</v>
      </c>
      <c r="G13" s="17"/>
      <c r="H13" s="17">
        <f t="shared" si="1"/>
        <v>3992408</v>
      </c>
    </row>
    <row r="14" spans="2:8" ht="14.25">
      <c r="B14" s="16" t="s">
        <v>19</v>
      </c>
      <c r="C14" s="17">
        <v>48967699</v>
      </c>
      <c r="D14" s="17">
        <v>0</v>
      </c>
      <c r="E14" s="17">
        <v>0</v>
      </c>
      <c r="F14" s="17">
        <f t="shared" si="0"/>
        <v>48967699</v>
      </c>
      <c r="G14" s="17"/>
      <c r="H14" s="17">
        <f t="shared" si="1"/>
        <v>48967699</v>
      </c>
    </row>
    <row r="15" spans="2:8" ht="14.25">
      <c r="B15" s="16" t="s">
        <v>21</v>
      </c>
      <c r="C15" s="17">
        <v>0</v>
      </c>
      <c r="D15" s="17">
        <v>0</v>
      </c>
      <c r="E15" s="17">
        <v>0</v>
      </c>
      <c r="F15" s="17">
        <f t="shared" si="0"/>
        <v>0</v>
      </c>
      <c r="G15" s="17"/>
      <c r="H15" s="17">
        <f t="shared" si="1"/>
        <v>0</v>
      </c>
    </row>
    <row r="16" spans="2:8" ht="14.25">
      <c r="B16" s="16" t="s">
        <v>23</v>
      </c>
      <c r="C16" s="17">
        <v>0</v>
      </c>
      <c r="D16" s="17">
        <v>0</v>
      </c>
      <c r="E16" s="17">
        <v>0</v>
      </c>
      <c r="F16" s="17">
        <f t="shared" si="0"/>
        <v>0</v>
      </c>
      <c r="G16" s="17"/>
      <c r="H16" s="17">
        <f t="shared" si="1"/>
        <v>0</v>
      </c>
    </row>
    <row r="17" spans="2:8" ht="14.25">
      <c r="B17" s="16" t="s">
        <v>25</v>
      </c>
      <c r="C17" s="17">
        <v>676477</v>
      </c>
      <c r="D17" s="17">
        <v>0</v>
      </c>
      <c r="E17" s="17">
        <v>0</v>
      </c>
      <c r="F17" s="17">
        <f t="shared" si="0"/>
        <v>676477</v>
      </c>
      <c r="G17" s="17"/>
      <c r="H17" s="17">
        <f t="shared" si="1"/>
        <v>676477</v>
      </c>
    </row>
    <row r="18" spans="2:8" ht="14.25">
      <c r="B18" s="16" t="s">
        <v>27</v>
      </c>
      <c r="C18" s="17">
        <v>11201852</v>
      </c>
      <c r="D18" s="17">
        <v>0</v>
      </c>
      <c r="E18" s="17">
        <v>0</v>
      </c>
      <c r="F18" s="17">
        <f t="shared" si="0"/>
        <v>11201852</v>
      </c>
      <c r="G18" s="17"/>
      <c r="H18" s="17">
        <f t="shared" si="1"/>
        <v>11201852</v>
      </c>
    </row>
    <row r="19" spans="2:8" ht="14.25">
      <c r="B19" s="16" t="s">
        <v>29</v>
      </c>
      <c r="C19" s="17">
        <v>8600296</v>
      </c>
      <c r="D19" s="17">
        <v>0</v>
      </c>
      <c r="E19" s="17">
        <v>0</v>
      </c>
      <c r="F19" s="17">
        <f t="shared" si="0"/>
        <v>8600296</v>
      </c>
      <c r="G19" s="17"/>
      <c r="H19" s="17">
        <f t="shared" si="1"/>
        <v>8600296</v>
      </c>
    </row>
    <row r="20" spans="2:8" ht="14.25">
      <c r="B20" s="16" t="s">
        <v>31</v>
      </c>
      <c r="C20" s="17">
        <v>0</v>
      </c>
      <c r="D20" s="17">
        <v>0</v>
      </c>
      <c r="E20" s="17">
        <v>0</v>
      </c>
      <c r="F20" s="17">
        <f t="shared" si="0"/>
        <v>0</v>
      </c>
      <c r="G20" s="17"/>
      <c r="H20" s="17">
        <f t="shared" si="1"/>
        <v>0</v>
      </c>
    </row>
    <row r="21" spans="2:8" ht="14.25">
      <c r="B21" s="16" t="s">
        <v>33</v>
      </c>
      <c r="C21" s="17">
        <v>0</v>
      </c>
      <c r="D21" s="17">
        <v>0</v>
      </c>
      <c r="E21" s="17">
        <v>0</v>
      </c>
      <c r="F21" s="17">
        <f t="shared" si="0"/>
        <v>0</v>
      </c>
      <c r="G21" s="17"/>
      <c r="H21" s="17">
        <f t="shared" si="1"/>
        <v>0</v>
      </c>
    </row>
    <row r="22" spans="2:8" ht="14.25">
      <c r="B22" s="16" t="s">
        <v>35</v>
      </c>
      <c r="C22" s="17">
        <v>0</v>
      </c>
      <c r="D22" s="17">
        <v>0</v>
      </c>
      <c r="E22" s="17">
        <v>0</v>
      </c>
      <c r="F22" s="17">
        <f t="shared" si="0"/>
        <v>0</v>
      </c>
      <c r="G22" s="17"/>
      <c r="H22" s="17">
        <f t="shared" si="1"/>
        <v>0</v>
      </c>
    </row>
    <row r="23" spans="2:8" ht="14.25">
      <c r="B23" s="16" t="s">
        <v>37</v>
      </c>
      <c r="C23" s="17">
        <v>0</v>
      </c>
      <c r="D23" s="17">
        <v>0</v>
      </c>
      <c r="E23" s="17">
        <v>0</v>
      </c>
      <c r="F23" s="17">
        <f t="shared" si="0"/>
        <v>0</v>
      </c>
      <c r="G23" s="17"/>
      <c r="H23" s="17">
        <f t="shared" si="1"/>
        <v>0</v>
      </c>
    </row>
    <row r="24" spans="2:8" ht="14.25">
      <c r="B24" s="16" t="s">
        <v>39</v>
      </c>
      <c r="C24" s="17">
        <v>2835887</v>
      </c>
      <c r="D24" s="17">
        <v>0</v>
      </c>
      <c r="E24" s="17">
        <v>0</v>
      </c>
      <c r="F24" s="17">
        <f t="shared" si="0"/>
        <v>2835887</v>
      </c>
      <c r="G24" s="40">
        <v>250870</v>
      </c>
      <c r="H24" s="17">
        <f t="shared" si="1"/>
        <v>2585017</v>
      </c>
    </row>
    <row r="25" spans="2:8" ht="14.25">
      <c r="B25" s="16" t="s">
        <v>41</v>
      </c>
      <c r="C25" s="17">
        <v>684386</v>
      </c>
      <c r="D25" s="17">
        <v>0</v>
      </c>
      <c r="E25" s="17">
        <v>0</v>
      </c>
      <c r="F25" s="17">
        <f t="shared" si="0"/>
        <v>684386</v>
      </c>
      <c r="G25" s="17"/>
      <c r="H25" s="17">
        <f t="shared" si="1"/>
        <v>684386</v>
      </c>
    </row>
    <row r="26" spans="2:8" ht="14.25">
      <c r="B26" s="16" t="s">
        <v>43</v>
      </c>
      <c r="C26" s="17">
        <v>7071962</v>
      </c>
      <c r="D26" s="17">
        <v>0</v>
      </c>
      <c r="E26" s="17">
        <v>0</v>
      </c>
      <c r="F26" s="17">
        <f t="shared" si="0"/>
        <v>7071962</v>
      </c>
      <c r="G26" s="17"/>
      <c r="H26" s="17">
        <f t="shared" si="1"/>
        <v>7071962</v>
      </c>
    </row>
    <row r="27" spans="2:8" ht="14.25">
      <c r="B27" s="16" t="s">
        <v>45</v>
      </c>
      <c r="C27" s="17">
        <v>0</v>
      </c>
      <c r="D27" s="17">
        <v>0</v>
      </c>
      <c r="E27" s="17">
        <v>0</v>
      </c>
      <c r="F27" s="17">
        <f t="shared" si="0"/>
        <v>0</v>
      </c>
      <c r="G27" s="17"/>
      <c r="H27" s="17">
        <f t="shared" si="1"/>
        <v>0</v>
      </c>
    </row>
    <row r="28" spans="2:8" ht="14.25">
      <c r="B28" s="16" t="s">
        <v>118</v>
      </c>
      <c r="C28" s="17">
        <v>0</v>
      </c>
      <c r="D28" s="17">
        <v>0</v>
      </c>
      <c r="E28" s="17">
        <v>0</v>
      </c>
      <c r="F28" s="17">
        <f t="shared" si="0"/>
        <v>0</v>
      </c>
      <c r="G28" s="17"/>
      <c r="H28" s="17">
        <f t="shared" si="1"/>
        <v>0</v>
      </c>
    </row>
    <row r="29" spans="2:8" ht="14.25">
      <c r="B29" s="16" t="s">
        <v>47</v>
      </c>
      <c r="C29" s="17">
        <v>4500000</v>
      </c>
      <c r="D29" s="17">
        <v>0</v>
      </c>
      <c r="E29" s="17">
        <v>0</v>
      </c>
      <c r="F29" s="17">
        <f t="shared" si="0"/>
        <v>4500000</v>
      </c>
      <c r="G29" s="17"/>
      <c r="H29" s="17">
        <f t="shared" si="1"/>
        <v>4500000</v>
      </c>
    </row>
    <row r="30" spans="2:8" ht="14.25">
      <c r="B30" s="16" t="s">
        <v>119</v>
      </c>
      <c r="C30" s="17">
        <v>0</v>
      </c>
      <c r="D30" s="17">
        <v>0</v>
      </c>
      <c r="E30" s="17">
        <v>0</v>
      </c>
      <c r="F30" s="17">
        <f t="shared" si="0"/>
        <v>0</v>
      </c>
      <c r="G30" s="17"/>
      <c r="H30" s="17">
        <f t="shared" si="1"/>
        <v>0</v>
      </c>
    </row>
    <row r="31" spans="2:8" ht="14.25">
      <c r="B31" s="16" t="s">
        <v>49</v>
      </c>
      <c r="C31" s="17">
        <v>59070</v>
      </c>
      <c r="D31" s="17">
        <v>0</v>
      </c>
      <c r="E31" s="17">
        <v>0</v>
      </c>
      <c r="F31" s="17">
        <f t="shared" si="0"/>
        <v>59070</v>
      </c>
      <c r="G31" s="17"/>
      <c r="H31" s="17">
        <f t="shared" si="1"/>
        <v>59070</v>
      </c>
    </row>
    <row r="32" spans="2:8" ht="14.25">
      <c r="B32" s="16" t="s">
        <v>50</v>
      </c>
      <c r="C32" s="17">
        <v>0</v>
      </c>
      <c r="D32" s="17">
        <v>0</v>
      </c>
      <c r="E32" s="17">
        <v>0</v>
      </c>
      <c r="F32" s="17">
        <f t="shared" si="0"/>
        <v>0</v>
      </c>
      <c r="G32" s="17"/>
      <c r="H32" s="17">
        <f t="shared" si="1"/>
        <v>0</v>
      </c>
    </row>
    <row r="33" spans="2:8" ht="14.25">
      <c r="B33" s="16" t="s">
        <v>51</v>
      </c>
      <c r="C33" s="17">
        <v>0</v>
      </c>
      <c r="D33" s="17">
        <v>0</v>
      </c>
      <c r="E33" s="17">
        <v>0</v>
      </c>
      <c r="F33" s="17">
        <f t="shared" si="0"/>
        <v>0</v>
      </c>
      <c r="G33" s="17"/>
      <c r="H33" s="17">
        <f t="shared" si="1"/>
        <v>0</v>
      </c>
    </row>
    <row r="34" spans="2:8" ht="14.25">
      <c r="B34" s="16" t="s">
        <v>52</v>
      </c>
      <c r="C34" s="17">
        <v>0</v>
      </c>
      <c r="D34" s="17">
        <v>0</v>
      </c>
      <c r="E34" s="17">
        <v>0</v>
      </c>
      <c r="F34" s="17">
        <f t="shared" si="0"/>
        <v>0</v>
      </c>
      <c r="G34" s="17"/>
      <c r="H34" s="17">
        <f t="shared" si="1"/>
        <v>0</v>
      </c>
    </row>
    <row r="35" spans="2:8" ht="14.25">
      <c r="B35" s="10" t="s">
        <v>53</v>
      </c>
      <c r="C35" s="11">
        <f>+C36 +C42</f>
        <v>8555631590</v>
      </c>
      <c r="D35" s="11">
        <f>+D36 +D42</f>
        <v>0</v>
      </c>
      <c r="E35" s="11">
        <f>+E36 +E42</f>
        <v>208938602</v>
      </c>
      <c r="F35" s="11">
        <f t="shared" si="0"/>
        <v>8764570192</v>
      </c>
      <c r="G35" s="39">
        <f>+G36 +G42</f>
        <v>0</v>
      </c>
      <c r="H35" s="11">
        <f t="shared" si="1"/>
        <v>8764570192</v>
      </c>
    </row>
    <row r="36" spans="2:8" ht="14.25">
      <c r="B36" s="10" t="s">
        <v>55</v>
      </c>
      <c r="C36" s="11">
        <f>+C37+C38+C39+C40+C41</f>
        <v>6209549108</v>
      </c>
      <c r="D36" s="11">
        <f>+D37+D38+D39+D40+D41</f>
        <v>0</v>
      </c>
      <c r="E36" s="11">
        <f>+E37+E38+E39+E40+E41</f>
        <v>0</v>
      </c>
      <c r="F36" s="11">
        <f t="shared" si="0"/>
        <v>6209549108</v>
      </c>
      <c r="G36" s="39">
        <f>+G37+G38+G39+G40+G41</f>
        <v>0</v>
      </c>
      <c r="H36" s="11">
        <f t="shared" si="1"/>
        <v>6209549108</v>
      </c>
    </row>
    <row r="37" spans="2:8" ht="14.25">
      <c r="B37" s="13" t="s">
        <v>57</v>
      </c>
      <c r="C37" s="14">
        <v>1207367587</v>
      </c>
      <c r="D37" s="14">
        <v>0</v>
      </c>
      <c r="E37" s="14">
        <v>0</v>
      </c>
      <c r="F37" s="14">
        <f t="shared" si="0"/>
        <v>1207367587</v>
      </c>
      <c r="G37" s="14"/>
      <c r="H37" s="14">
        <f t="shared" si="1"/>
        <v>1207367587</v>
      </c>
    </row>
    <row r="38" spans="2:8" ht="14.25">
      <c r="B38" s="16" t="s">
        <v>59</v>
      </c>
      <c r="C38" s="17">
        <v>4647386311</v>
      </c>
      <c r="D38" s="17">
        <v>0</v>
      </c>
      <c r="E38" s="17">
        <v>0</v>
      </c>
      <c r="F38" s="17">
        <f t="shared" si="0"/>
        <v>4647386311</v>
      </c>
      <c r="G38" s="17"/>
      <c r="H38" s="17">
        <f t="shared" si="1"/>
        <v>4647386311</v>
      </c>
    </row>
    <row r="39" spans="2:8" ht="14.25">
      <c r="B39" s="16" t="s">
        <v>61</v>
      </c>
      <c r="C39" s="17">
        <v>354795210</v>
      </c>
      <c r="D39" s="17">
        <v>0</v>
      </c>
      <c r="E39" s="17">
        <v>0</v>
      </c>
      <c r="F39" s="17">
        <f t="shared" si="0"/>
        <v>354795210</v>
      </c>
      <c r="G39" s="17"/>
      <c r="H39" s="17">
        <f t="shared" si="1"/>
        <v>354795210</v>
      </c>
    </row>
    <row r="40" spans="2:8" ht="14.25">
      <c r="B40" s="16" t="s">
        <v>63</v>
      </c>
      <c r="C40" s="17">
        <v>0</v>
      </c>
      <c r="D40" s="17">
        <v>0</v>
      </c>
      <c r="E40" s="17">
        <v>0</v>
      </c>
      <c r="F40" s="17">
        <f t="shared" si="0"/>
        <v>0</v>
      </c>
      <c r="G40" s="17"/>
      <c r="H40" s="17">
        <f t="shared" si="1"/>
        <v>0</v>
      </c>
    </row>
    <row r="41" spans="2:8" ht="14.25">
      <c r="B41" s="16" t="s">
        <v>65</v>
      </c>
      <c r="C41" s="17">
        <v>0</v>
      </c>
      <c r="D41" s="17">
        <v>0</v>
      </c>
      <c r="E41" s="17">
        <v>0</v>
      </c>
      <c r="F41" s="17">
        <f t="shared" si="0"/>
        <v>0</v>
      </c>
      <c r="G41" s="17"/>
      <c r="H41" s="17">
        <f t="shared" si="1"/>
        <v>0</v>
      </c>
    </row>
    <row r="42" spans="2:8" ht="14.25">
      <c r="B42" s="10" t="s">
        <v>67</v>
      </c>
      <c r="C42" s="11">
        <f>+C43+C44+C45+C46+C47+C48+C49+C50+C51+C52+C53+C54+C55+C56+C57+C58+C59+C60+C61+C62+C63+C64+C65-ABS(C66)</f>
        <v>2346082482</v>
      </c>
      <c r="D42" s="11">
        <f>+D43+D44+D45+D46+D47+D48+D49+D50+D51+D52+D53+D54+D55+D56+D57+D58+D59+D60+D61+D62+D63+D64+D65-ABS(D66)</f>
        <v>0</v>
      </c>
      <c r="E42" s="11">
        <f>+E43+E44+E45+E46+E47+E48+E49+E50+E51+E52+E53+E54+E55+E56+E57+E58+E59+E60+E61+E62+E63+E64+E65-ABS(E66)</f>
        <v>208938602</v>
      </c>
      <c r="F42" s="11">
        <f t="shared" si="0"/>
        <v>2555021084</v>
      </c>
      <c r="G42" s="39">
        <f>+G43+G44+G45+G46+G47+G48+G49+G50+G51+G52+G53+G54+G55+G56+G57+G58+G59+G60+G61+G62+G63+G64+G65-ABS(G66)</f>
        <v>0</v>
      </c>
      <c r="H42" s="11">
        <f t="shared" si="1"/>
        <v>2555021084</v>
      </c>
    </row>
    <row r="43" spans="2:8" ht="14.25">
      <c r="B43" s="13" t="s">
        <v>57</v>
      </c>
      <c r="C43" s="14">
        <v>0</v>
      </c>
      <c r="D43" s="14">
        <v>0</v>
      </c>
      <c r="E43" s="14">
        <v>208527000</v>
      </c>
      <c r="F43" s="14">
        <f t="shared" si="0"/>
        <v>208527000</v>
      </c>
      <c r="G43" s="14"/>
      <c r="H43" s="14">
        <f t="shared" si="1"/>
        <v>208527000</v>
      </c>
    </row>
    <row r="44" spans="2:8" ht="14.25">
      <c r="B44" s="16" t="s">
        <v>59</v>
      </c>
      <c r="C44" s="17">
        <v>45179067</v>
      </c>
      <c r="D44" s="17">
        <v>0</v>
      </c>
      <c r="E44" s="17">
        <v>2</v>
      </c>
      <c r="F44" s="17">
        <f t="shared" si="0"/>
        <v>45179069</v>
      </c>
      <c r="G44" s="17"/>
      <c r="H44" s="17">
        <f t="shared" si="1"/>
        <v>45179069</v>
      </c>
    </row>
    <row r="45" spans="2:8" ht="14.25">
      <c r="B45" s="16" t="s">
        <v>71</v>
      </c>
      <c r="C45" s="17">
        <v>38297692</v>
      </c>
      <c r="D45" s="17">
        <v>0</v>
      </c>
      <c r="E45" s="17">
        <v>0</v>
      </c>
      <c r="F45" s="17">
        <f t="shared" si="0"/>
        <v>38297692</v>
      </c>
      <c r="G45" s="17"/>
      <c r="H45" s="17">
        <f t="shared" si="1"/>
        <v>38297692</v>
      </c>
    </row>
    <row r="46" spans="2:8" ht="14.25">
      <c r="B46" s="16" t="s">
        <v>73</v>
      </c>
      <c r="C46" s="17">
        <v>19393520</v>
      </c>
      <c r="D46" s="17">
        <v>0</v>
      </c>
      <c r="E46" s="17">
        <v>0</v>
      </c>
      <c r="F46" s="17">
        <f t="shared" si="0"/>
        <v>19393520</v>
      </c>
      <c r="G46" s="17"/>
      <c r="H46" s="17">
        <f t="shared" si="1"/>
        <v>19393520</v>
      </c>
    </row>
    <row r="47" spans="2:8" ht="14.25">
      <c r="B47" s="16" t="s">
        <v>75</v>
      </c>
      <c r="C47" s="17">
        <v>9151545</v>
      </c>
      <c r="D47" s="17">
        <v>0</v>
      </c>
      <c r="E47" s="17">
        <v>0</v>
      </c>
      <c r="F47" s="17">
        <f t="shared" si="0"/>
        <v>9151545</v>
      </c>
      <c r="G47" s="17"/>
      <c r="H47" s="17">
        <f t="shared" si="1"/>
        <v>9151545</v>
      </c>
    </row>
    <row r="48" spans="2:8" ht="14.25">
      <c r="B48" s="16" t="s">
        <v>77</v>
      </c>
      <c r="C48" s="17">
        <v>231909385</v>
      </c>
      <c r="D48" s="17">
        <v>0</v>
      </c>
      <c r="E48" s="17">
        <v>0</v>
      </c>
      <c r="F48" s="17">
        <f t="shared" si="0"/>
        <v>231909385</v>
      </c>
      <c r="G48" s="17"/>
      <c r="H48" s="17">
        <f t="shared" si="1"/>
        <v>231909385</v>
      </c>
    </row>
    <row r="49" spans="2:8" ht="14.25">
      <c r="B49" s="16" t="s">
        <v>79</v>
      </c>
      <c r="C49" s="17">
        <v>0</v>
      </c>
      <c r="D49" s="17">
        <v>0</v>
      </c>
      <c r="E49" s="17">
        <v>0</v>
      </c>
      <c r="F49" s="17">
        <f t="shared" si="0"/>
        <v>0</v>
      </c>
      <c r="G49" s="17"/>
      <c r="H49" s="17">
        <f t="shared" si="1"/>
        <v>0</v>
      </c>
    </row>
    <row r="50" spans="2:8" ht="14.25">
      <c r="B50" s="16" t="s">
        <v>81</v>
      </c>
      <c r="C50" s="17">
        <v>1420118</v>
      </c>
      <c r="D50" s="17">
        <v>0</v>
      </c>
      <c r="E50" s="17">
        <v>0</v>
      </c>
      <c r="F50" s="17">
        <f t="shared" si="0"/>
        <v>1420118</v>
      </c>
      <c r="G50" s="17"/>
      <c r="H50" s="17">
        <f t="shared" si="1"/>
        <v>1420118</v>
      </c>
    </row>
    <row r="51" spans="2:8" ht="14.25">
      <c r="B51" s="16" t="s">
        <v>83</v>
      </c>
      <c r="C51" s="17">
        <v>1334968</v>
      </c>
      <c r="D51" s="17">
        <v>0</v>
      </c>
      <c r="E51" s="17">
        <v>0</v>
      </c>
      <c r="F51" s="17">
        <f t="shared" si="0"/>
        <v>1334968</v>
      </c>
      <c r="G51" s="17"/>
      <c r="H51" s="17">
        <f t="shared" si="1"/>
        <v>1334968</v>
      </c>
    </row>
    <row r="52" spans="2:8" ht="14.25">
      <c r="B52" s="16" t="s">
        <v>85</v>
      </c>
      <c r="C52" s="17">
        <v>9462792</v>
      </c>
      <c r="D52" s="17">
        <v>0</v>
      </c>
      <c r="E52" s="17">
        <v>411600</v>
      </c>
      <c r="F52" s="17">
        <f t="shared" si="0"/>
        <v>9874392</v>
      </c>
      <c r="G52" s="17"/>
      <c r="H52" s="17">
        <f t="shared" si="1"/>
        <v>9874392</v>
      </c>
    </row>
    <row r="53" spans="2:8" ht="14.25">
      <c r="B53" s="16" t="s">
        <v>87</v>
      </c>
      <c r="C53" s="17">
        <v>1274400</v>
      </c>
      <c r="D53" s="17">
        <v>0</v>
      </c>
      <c r="E53" s="17">
        <v>0</v>
      </c>
      <c r="F53" s="17">
        <f t="shared" si="0"/>
        <v>1274400</v>
      </c>
      <c r="G53" s="17"/>
      <c r="H53" s="17">
        <f t="shared" si="1"/>
        <v>1274400</v>
      </c>
    </row>
    <row r="54" spans="2:8" ht="14.25">
      <c r="B54" s="16" t="s">
        <v>65</v>
      </c>
      <c r="C54" s="17">
        <v>0</v>
      </c>
      <c r="D54" s="17">
        <v>0</v>
      </c>
      <c r="E54" s="17">
        <v>0</v>
      </c>
      <c r="F54" s="17">
        <f t="shared" si="0"/>
        <v>0</v>
      </c>
      <c r="G54" s="17"/>
      <c r="H54" s="17">
        <f t="shared" si="1"/>
        <v>0</v>
      </c>
    </row>
    <row r="55" spans="2:8" ht="14.25">
      <c r="B55" s="16" t="s">
        <v>90</v>
      </c>
      <c r="C55" s="17">
        <v>0</v>
      </c>
      <c r="D55" s="17">
        <v>0</v>
      </c>
      <c r="E55" s="17">
        <v>0</v>
      </c>
      <c r="F55" s="17">
        <f t="shared" si="0"/>
        <v>0</v>
      </c>
      <c r="G55" s="17"/>
      <c r="H55" s="17">
        <f t="shared" si="1"/>
        <v>0</v>
      </c>
    </row>
    <row r="56" spans="2:8" ht="14.25">
      <c r="B56" s="16" t="s">
        <v>120</v>
      </c>
      <c r="C56" s="17">
        <v>0</v>
      </c>
      <c r="D56" s="17">
        <v>0</v>
      </c>
      <c r="E56" s="17">
        <v>0</v>
      </c>
      <c r="F56" s="17">
        <f t="shared" si="0"/>
        <v>0</v>
      </c>
      <c r="G56" s="17"/>
      <c r="H56" s="17">
        <f t="shared" si="1"/>
        <v>0</v>
      </c>
    </row>
    <row r="57" spans="2:8" ht="14.25">
      <c r="B57" s="16" t="s">
        <v>92</v>
      </c>
      <c r="C57" s="17">
        <v>202457150</v>
      </c>
      <c r="D57" s="17">
        <v>0</v>
      </c>
      <c r="E57" s="17">
        <v>0</v>
      </c>
      <c r="F57" s="17">
        <f t="shared" si="0"/>
        <v>202457150</v>
      </c>
      <c r="G57" s="17"/>
      <c r="H57" s="17">
        <f t="shared" si="1"/>
        <v>202457150</v>
      </c>
    </row>
    <row r="58" spans="2:8" ht="14.25">
      <c r="B58" s="16" t="s">
        <v>94</v>
      </c>
      <c r="C58" s="17">
        <v>0</v>
      </c>
      <c r="D58" s="17">
        <v>0</v>
      </c>
      <c r="E58" s="17">
        <v>0</v>
      </c>
      <c r="F58" s="17">
        <f t="shared" si="0"/>
        <v>0</v>
      </c>
      <c r="G58" s="17"/>
      <c r="H58" s="17">
        <f t="shared" si="1"/>
        <v>0</v>
      </c>
    </row>
    <row r="59" spans="2:8" ht="14.25">
      <c r="B59" s="16" t="s">
        <v>96</v>
      </c>
      <c r="C59" s="17">
        <v>312935813</v>
      </c>
      <c r="D59" s="17">
        <v>0</v>
      </c>
      <c r="E59" s="17">
        <v>0</v>
      </c>
      <c r="F59" s="17">
        <f t="shared" si="0"/>
        <v>312935813</v>
      </c>
      <c r="G59" s="17"/>
      <c r="H59" s="17">
        <f t="shared" si="1"/>
        <v>312935813</v>
      </c>
    </row>
    <row r="60" spans="2:8" ht="14.25">
      <c r="B60" s="16" t="s">
        <v>98</v>
      </c>
      <c r="C60" s="17">
        <v>128215000</v>
      </c>
      <c r="D60" s="17">
        <v>0</v>
      </c>
      <c r="E60" s="17">
        <v>0</v>
      </c>
      <c r="F60" s="17">
        <f t="shared" si="0"/>
        <v>128215000</v>
      </c>
      <c r="G60" s="17"/>
      <c r="H60" s="17">
        <f t="shared" si="1"/>
        <v>128215000</v>
      </c>
    </row>
    <row r="61" spans="2:8" ht="14.25">
      <c r="B61" s="16" t="s">
        <v>100</v>
      </c>
      <c r="C61" s="17">
        <v>85327920</v>
      </c>
      <c r="D61" s="17">
        <v>0</v>
      </c>
      <c r="E61" s="17">
        <v>0</v>
      </c>
      <c r="F61" s="17">
        <f t="shared" si="0"/>
        <v>85327920</v>
      </c>
      <c r="G61" s="17"/>
      <c r="H61" s="17">
        <f t="shared" si="1"/>
        <v>85327920</v>
      </c>
    </row>
    <row r="62" spans="2:8" ht="14.25">
      <c r="B62" s="16" t="s">
        <v>101</v>
      </c>
      <c r="C62" s="17">
        <v>1253121600</v>
      </c>
      <c r="D62" s="17">
        <v>0</v>
      </c>
      <c r="E62" s="17">
        <v>0</v>
      </c>
      <c r="F62" s="17">
        <f t="shared" si="0"/>
        <v>1253121600</v>
      </c>
      <c r="G62" s="17"/>
      <c r="H62" s="17">
        <f t="shared" si="1"/>
        <v>1253121600</v>
      </c>
    </row>
    <row r="63" spans="2:8" ht="14.25">
      <c r="B63" s="16" t="s">
        <v>102</v>
      </c>
      <c r="C63" s="17">
        <v>0</v>
      </c>
      <c r="D63" s="17">
        <v>0</v>
      </c>
      <c r="E63" s="17">
        <v>0</v>
      </c>
      <c r="F63" s="17">
        <f t="shared" si="0"/>
        <v>0</v>
      </c>
      <c r="G63" s="17"/>
      <c r="H63" s="17">
        <f t="shared" si="1"/>
        <v>0</v>
      </c>
    </row>
    <row r="64" spans="2:8" ht="14.25">
      <c r="B64" s="16" t="s">
        <v>103</v>
      </c>
      <c r="C64" s="17">
        <v>2205900</v>
      </c>
      <c r="D64" s="17">
        <v>0</v>
      </c>
      <c r="E64" s="17">
        <v>0</v>
      </c>
      <c r="F64" s="17">
        <f t="shared" si="0"/>
        <v>2205900</v>
      </c>
      <c r="G64" s="17"/>
      <c r="H64" s="17">
        <f t="shared" si="1"/>
        <v>2205900</v>
      </c>
    </row>
    <row r="65" spans="2:8" ht="14.25">
      <c r="B65" s="16" t="s">
        <v>104</v>
      </c>
      <c r="C65" s="17">
        <v>4395612</v>
      </c>
      <c r="D65" s="17">
        <v>0</v>
      </c>
      <c r="E65" s="17">
        <v>0</v>
      </c>
      <c r="F65" s="17">
        <f t="shared" si="0"/>
        <v>4395612</v>
      </c>
      <c r="G65" s="17"/>
      <c r="H65" s="17">
        <f t="shared" si="1"/>
        <v>4395612</v>
      </c>
    </row>
    <row r="66" spans="2:8" ht="14.25">
      <c r="B66" s="19" t="s">
        <v>51</v>
      </c>
      <c r="C66" s="20">
        <v>0</v>
      </c>
      <c r="D66" s="20">
        <v>0</v>
      </c>
      <c r="E66" s="20">
        <v>0</v>
      </c>
      <c r="F66" s="20">
        <f t="shared" si="0"/>
        <v>0</v>
      </c>
      <c r="G66" s="20"/>
      <c r="H66" s="20">
        <f t="shared" si="1"/>
        <v>0</v>
      </c>
    </row>
    <row r="67" spans="2:8" ht="14.25">
      <c r="B67" s="10" t="s">
        <v>106</v>
      </c>
      <c r="C67" s="11">
        <f>+C9 +C35</f>
        <v>11567670420</v>
      </c>
      <c r="D67" s="11">
        <f>+D9 +D35</f>
        <v>0</v>
      </c>
      <c r="E67" s="11">
        <f>+E9 +E35</f>
        <v>240639886</v>
      </c>
      <c r="F67" s="11">
        <f t="shared" si="0"/>
        <v>11808310306</v>
      </c>
      <c r="G67" s="39">
        <f>+G9 +G35</f>
        <v>550870</v>
      </c>
      <c r="H67" s="11">
        <f t="shared" si="1"/>
        <v>11807759436</v>
      </c>
    </row>
    <row r="68" spans="2:8" ht="14.25">
      <c r="B68" s="22" t="s">
        <v>121</v>
      </c>
      <c r="C68" s="23"/>
      <c r="D68" s="23"/>
      <c r="E68" s="23"/>
      <c r="F68" s="23"/>
      <c r="G68" s="23"/>
      <c r="H68" s="23"/>
    </row>
    <row r="69" spans="2:8" ht="14.25">
      <c r="B69" s="10" t="s">
        <v>10</v>
      </c>
      <c r="C69" s="11">
        <f>+C70+C71+C72+C73+C74+C75+C76+C77+C78+C79+C80+C81+C82+C83+C84+C85+C86+C87+C88+C89+C90</f>
        <v>1380254850</v>
      </c>
      <c r="D69" s="11">
        <f>+D70+D71+D72+D73+D74+D75+D76+D77+D78+D79+D80+D81+D82+D83+D84+D85+D86+D87+D88+D89+D90</f>
        <v>0</v>
      </c>
      <c r="E69" s="11">
        <f>+E70+E71+E72+E73+E74+E75+E76+E77+E78+E79+E80+E81+E82+E83+E84+E85+E86+E87+E88+E89+E90</f>
        <v>4577020</v>
      </c>
      <c r="F69" s="11">
        <f t="shared" si="0"/>
        <v>1384831870</v>
      </c>
      <c r="G69" s="39">
        <f>+G70+G71+G72+G73+G74+G75+G76+G77+G78+G79+G80+G81+G82+G83+G84+G85+G86+G87+G88+G89+G90</f>
        <v>550870</v>
      </c>
      <c r="H69" s="11">
        <f t="shared" si="1"/>
        <v>1384281000</v>
      </c>
    </row>
    <row r="70" spans="2:8" ht="14.25">
      <c r="B70" s="13" t="s">
        <v>12</v>
      </c>
      <c r="C70" s="14">
        <v>0</v>
      </c>
      <c r="D70" s="14">
        <v>0</v>
      </c>
      <c r="E70" s="14">
        <v>0</v>
      </c>
      <c r="F70" s="14">
        <f t="shared" si="0"/>
        <v>0</v>
      </c>
      <c r="G70" s="14"/>
      <c r="H70" s="14">
        <f t="shared" si="1"/>
        <v>0</v>
      </c>
    </row>
    <row r="71" spans="2:8" ht="14.25">
      <c r="B71" s="16" t="s">
        <v>14</v>
      </c>
      <c r="C71" s="17">
        <v>680179114</v>
      </c>
      <c r="D71" s="17">
        <v>0</v>
      </c>
      <c r="E71" s="17">
        <v>1202670</v>
      </c>
      <c r="F71" s="17">
        <f t="shared" si="0"/>
        <v>681381784</v>
      </c>
      <c r="G71" s="40">
        <v>550870</v>
      </c>
      <c r="H71" s="17">
        <f t="shared" si="1"/>
        <v>680830914</v>
      </c>
    </row>
    <row r="72" spans="2:8" ht="14.25">
      <c r="B72" s="16" t="s">
        <v>16</v>
      </c>
      <c r="C72" s="17">
        <v>0</v>
      </c>
      <c r="D72" s="17">
        <v>0</v>
      </c>
      <c r="E72" s="17">
        <v>0</v>
      </c>
      <c r="F72" s="17">
        <f t="shared" si="0"/>
        <v>0</v>
      </c>
      <c r="G72" s="17"/>
      <c r="H72" s="17">
        <f t="shared" si="1"/>
        <v>0</v>
      </c>
    </row>
    <row r="73" spans="2:8" ht="14.25">
      <c r="B73" s="16" t="s">
        <v>18</v>
      </c>
      <c r="C73" s="17">
        <v>0</v>
      </c>
      <c r="D73" s="17">
        <v>0</v>
      </c>
      <c r="E73" s="17">
        <v>0</v>
      </c>
      <c r="F73" s="17">
        <f t="shared" ref="F73:F118" si="2">+C73+D73+E73</f>
        <v>0</v>
      </c>
      <c r="G73" s="17"/>
      <c r="H73" s="17">
        <f t="shared" ref="H73:H118" si="3">+F73-G73</f>
        <v>0</v>
      </c>
    </row>
    <row r="74" spans="2:8" ht="14.25">
      <c r="B74" s="16" t="s">
        <v>20</v>
      </c>
      <c r="C74" s="17">
        <v>0</v>
      </c>
      <c r="D74" s="17">
        <v>0</v>
      </c>
      <c r="E74" s="17">
        <v>0</v>
      </c>
      <c r="F74" s="17">
        <f t="shared" si="2"/>
        <v>0</v>
      </c>
      <c r="G74" s="17"/>
      <c r="H74" s="17">
        <f t="shared" si="3"/>
        <v>0</v>
      </c>
    </row>
    <row r="75" spans="2:8" ht="14.25">
      <c r="B75" s="16" t="s">
        <v>22</v>
      </c>
      <c r="C75" s="17">
        <v>302690000</v>
      </c>
      <c r="D75" s="17">
        <v>0</v>
      </c>
      <c r="E75" s="17">
        <v>0</v>
      </c>
      <c r="F75" s="17">
        <f t="shared" si="2"/>
        <v>302690000</v>
      </c>
      <c r="G75" s="17"/>
      <c r="H75" s="17">
        <f t="shared" si="3"/>
        <v>302690000</v>
      </c>
    </row>
    <row r="76" spans="2:8" ht="14.25">
      <c r="B76" s="16" t="s">
        <v>24</v>
      </c>
      <c r="C76" s="17">
        <v>143800000</v>
      </c>
      <c r="D76" s="17">
        <v>0</v>
      </c>
      <c r="E76" s="17">
        <v>0</v>
      </c>
      <c r="F76" s="17">
        <f t="shared" si="2"/>
        <v>143800000</v>
      </c>
      <c r="G76" s="17"/>
      <c r="H76" s="17">
        <f t="shared" si="3"/>
        <v>143800000</v>
      </c>
    </row>
    <row r="77" spans="2:8" ht="14.25">
      <c r="B77" s="16" t="s">
        <v>26</v>
      </c>
      <c r="C77" s="17">
        <v>681672</v>
      </c>
      <c r="D77" s="17">
        <v>0</v>
      </c>
      <c r="E77" s="17">
        <v>0</v>
      </c>
      <c r="F77" s="17">
        <f t="shared" si="2"/>
        <v>681672</v>
      </c>
      <c r="G77" s="17"/>
      <c r="H77" s="17">
        <f t="shared" si="3"/>
        <v>681672</v>
      </c>
    </row>
    <row r="78" spans="2:8" ht="14.25">
      <c r="B78" s="16" t="s">
        <v>28</v>
      </c>
      <c r="C78" s="17">
        <v>0</v>
      </c>
      <c r="D78" s="17">
        <v>0</v>
      </c>
      <c r="E78" s="17">
        <v>0</v>
      </c>
      <c r="F78" s="17">
        <f t="shared" si="2"/>
        <v>0</v>
      </c>
      <c r="G78" s="17"/>
      <c r="H78" s="17">
        <f t="shared" si="3"/>
        <v>0</v>
      </c>
    </row>
    <row r="79" spans="2:8" ht="14.25">
      <c r="B79" s="16" t="s">
        <v>122</v>
      </c>
      <c r="C79" s="17">
        <v>0</v>
      </c>
      <c r="D79" s="17">
        <v>0</v>
      </c>
      <c r="E79" s="17">
        <v>0</v>
      </c>
      <c r="F79" s="17">
        <f t="shared" si="2"/>
        <v>0</v>
      </c>
      <c r="G79" s="17"/>
      <c r="H79" s="17">
        <f t="shared" si="3"/>
        <v>0</v>
      </c>
    </row>
    <row r="80" spans="2:8" ht="14.25">
      <c r="B80" s="16" t="s">
        <v>30</v>
      </c>
      <c r="C80" s="17">
        <v>0</v>
      </c>
      <c r="D80" s="17">
        <v>0</v>
      </c>
      <c r="E80" s="17">
        <v>0</v>
      </c>
      <c r="F80" s="17">
        <f t="shared" si="2"/>
        <v>0</v>
      </c>
      <c r="G80" s="17"/>
      <c r="H80" s="17">
        <f t="shared" si="3"/>
        <v>0</v>
      </c>
    </row>
    <row r="81" spans="2:8" ht="14.25">
      <c r="B81" s="16" t="s">
        <v>32</v>
      </c>
      <c r="C81" s="17">
        <v>0</v>
      </c>
      <c r="D81" s="17">
        <v>0</v>
      </c>
      <c r="E81" s="17">
        <v>0</v>
      </c>
      <c r="F81" s="17">
        <f t="shared" si="2"/>
        <v>0</v>
      </c>
      <c r="G81" s="17"/>
      <c r="H81" s="17">
        <f t="shared" si="3"/>
        <v>0</v>
      </c>
    </row>
    <row r="82" spans="2:8" ht="14.25">
      <c r="B82" s="16" t="s">
        <v>34</v>
      </c>
      <c r="C82" s="17">
        <v>77039034</v>
      </c>
      <c r="D82" s="17">
        <v>0</v>
      </c>
      <c r="E82" s="17">
        <v>1816210</v>
      </c>
      <c r="F82" s="17">
        <f t="shared" si="2"/>
        <v>78855244</v>
      </c>
      <c r="G82" s="17"/>
      <c r="H82" s="17">
        <f t="shared" si="3"/>
        <v>78855244</v>
      </c>
    </row>
    <row r="83" spans="2:8" ht="14.25">
      <c r="B83" s="16" t="s">
        <v>36</v>
      </c>
      <c r="C83" s="17">
        <v>0</v>
      </c>
      <c r="D83" s="17">
        <v>0</v>
      </c>
      <c r="E83" s="17">
        <v>1558140</v>
      </c>
      <c r="F83" s="17">
        <f t="shared" si="2"/>
        <v>1558140</v>
      </c>
      <c r="G83" s="17"/>
      <c r="H83" s="17">
        <f t="shared" si="3"/>
        <v>1558140</v>
      </c>
    </row>
    <row r="84" spans="2:8" ht="14.25">
      <c r="B84" s="16" t="s">
        <v>38</v>
      </c>
      <c r="C84" s="17">
        <v>0</v>
      </c>
      <c r="D84" s="17">
        <v>0</v>
      </c>
      <c r="E84" s="17">
        <v>0</v>
      </c>
      <c r="F84" s="17">
        <f t="shared" si="2"/>
        <v>0</v>
      </c>
      <c r="G84" s="17"/>
      <c r="H84" s="17">
        <f t="shared" si="3"/>
        <v>0</v>
      </c>
    </row>
    <row r="85" spans="2:8" ht="14.25">
      <c r="B85" s="16" t="s">
        <v>123</v>
      </c>
      <c r="C85" s="17">
        <v>0</v>
      </c>
      <c r="D85" s="17">
        <v>0</v>
      </c>
      <c r="E85" s="17">
        <v>0</v>
      </c>
      <c r="F85" s="17">
        <f t="shared" si="2"/>
        <v>0</v>
      </c>
      <c r="G85" s="17"/>
      <c r="H85" s="17">
        <f t="shared" si="3"/>
        <v>0</v>
      </c>
    </row>
    <row r="86" spans="2:8" ht="14.25">
      <c r="B86" s="16" t="s">
        <v>40</v>
      </c>
      <c r="C86" s="17">
        <v>2271</v>
      </c>
      <c r="D86" s="17">
        <v>0</v>
      </c>
      <c r="E86" s="17">
        <v>0</v>
      </c>
      <c r="F86" s="17">
        <f t="shared" si="2"/>
        <v>2271</v>
      </c>
      <c r="G86" s="17"/>
      <c r="H86" s="17">
        <f t="shared" si="3"/>
        <v>2271</v>
      </c>
    </row>
    <row r="87" spans="2:8" ht="14.25">
      <c r="B87" s="16" t="s">
        <v>42</v>
      </c>
      <c r="C87" s="17">
        <v>175862759</v>
      </c>
      <c r="D87" s="17">
        <v>0</v>
      </c>
      <c r="E87" s="17">
        <v>0</v>
      </c>
      <c r="F87" s="17">
        <f t="shared" si="2"/>
        <v>175862759</v>
      </c>
      <c r="G87" s="17"/>
      <c r="H87" s="17">
        <f t="shared" si="3"/>
        <v>175862759</v>
      </c>
    </row>
    <row r="88" spans="2:8" ht="14.25">
      <c r="B88" s="16" t="s">
        <v>44</v>
      </c>
      <c r="C88" s="17">
        <v>0</v>
      </c>
      <c r="D88" s="17">
        <v>0</v>
      </c>
      <c r="E88" s="17">
        <v>0</v>
      </c>
      <c r="F88" s="17">
        <f t="shared" si="2"/>
        <v>0</v>
      </c>
      <c r="G88" s="17"/>
      <c r="H88" s="17">
        <f t="shared" si="3"/>
        <v>0</v>
      </c>
    </row>
    <row r="89" spans="2:8" ht="14.25">
      <c r="B89" s="16" t="s">
        <v>46</v>
      </c>
      <c r="C89" s="17">
        <v>0</v>
      </c>
      <c r="D89" s="17">
        <v>0</v>
      </c>
      <c r="E89" s="17">
        <v>0</v>
      </c>
      <c r="F89" s="17">
        <f t="shared" si="2"/>
        <v>0</v>
      </c>
      <c r="G89" s="17"/>
      <c r="H89" s="17">
        <f t="shared" si="3"/>
        <v>0</v>
      </c>
    </row>
    <row r="90" spans="2:8" ht="14.25">
      <c r="B90" s="16" t="s">
        <v>48</v>
      </c>
      <c r="C90" s="17">
        <v>0</v>
      </c>
      <c r="D90" s="17">
        <v>0</v>
      </c>
      <c r="E90" s="17">
        <v>0</v>
      </c>
      <c r="F90" s="17">
        <f t="shared" si="2"/>
        <v>0</v>
      </c>
      <c r="G90" s="17"/>
      <c r="H90" s="17">
        <f t="shared" si="3"/>
        <v>0</v>
      </c>
    </row>
    <row r="91" spans="2:8" ht="14.25">
      <c r="B91" s="10" t="s">
        <v>54</v>
      </c>
      <c r="C91" s="11">
        <f>+C92+C93+C94+C95+C96+C97+C98+C99+C100</f>
        <v>2012619329</v>
      </c>
      <c r="D91" s="11">
        <f>+D92+D93+D94+D95+D96+D97+D98+D99+D100</f>
        <v>0</v>
      </c>
      <c r="E91" s="11">
        <f>+E92+E93+E94+E95+E96+E97+E98+E99+E100</f>
        <v>0</v>
      </c>
      <c r="F91" s="11">
        <f t="shared" si="2"/>
        <v>2012619329</v>
      </c>
      <c r="G91" s="39">
        <f>+G92+G93+G94+G95+G96+G97+G98+G99+G100</f>
        <v>0</v>
      </c>
      <c r="H91" s="11">
        <f t="shared" si="3"/>
        <v>2012619329</v>
      </c>
    </row>
    <row r="92" spans="2:8" ht="14.25">
      <c r="B92" s="13" t="s">
        <v>56</v>
      </c>
      <c r="C92" s="14">
        <v>1383005000</v>
      </c>
      <c r="D92" s="14">
        <v>0</v>
      </c>
      <c r="E92" s="14">
        <v>0</v>
      </c>
      <c r="F92" s="14">
        <f t="shared" si="2"/>
        <v>1383005000</v>
      </c>
      <c r="G92" s="14"/>
      <c r="H92" s="14">
        <f t="shared" si="3"/>
        <v>1383005000</v>
      </c>
    </row>
    <row r="93" spans="2:8" ht="14.25">
      <c r="B93" s="16" t="s">
        <v>58</v>
      </c>
      <c r="C93" s="17">
        <v>248000000</v>
      </c>
      <c r="D93" s="17">
        <v>0</v>
      </c>
      <c r="E93" s="17">
        <v>0</v>
      </c>
      <c r="F93" s="17">
        <f t="shared" si="2"/>
        <v>248000000</v>
      </c>
      <c r="G93" s="17"/>
      <c r="H93" s="17">
        <f t="shared" si="3"/>
        <v>248000000</v>
      </c>
    </row>
    <row r="94" spans="2:8" ht="14.25">
      <c r="B94" s="16" t="s">
        <v>60</v>
      </c>
      <c r="C94" s="17">
        <v>2012846</v>
      </c>
      <c r="D94" s="17">
        <v>0</v>
      </c>
      <c r="E94" s="17">
        <v>0</v>
      </c>
      <c r="F94" s="17">
        <f t="shared" si="2"/>
        <v>2012846</v>
      </c>
      <c r="G94" s="17"/>
      <c r="H94" s="17">
        <f t="shared" si="3"/>
        <v>2012846</v>
      </c>
    </row>
    <row r="95" spans="2:8" ht="14.25">
      <c r="B95" s="16" t="s">
        <v>62</v>
      </c>
      <c r="C95" s="17">
        <v>0</v>
      </c>
      <c r="D95" s="17">
        <v>0</v>
      </c>
      <c r="E95" s="17">
        <v>0</v>
      </c>
      <c r="F95" s="17">
        <f t="shared" si="2"/>
        <v>0</v>
      </c>
      <c r="G95" s="17"/>
      <c r="H95" s="17">
        <f t="shared" si="3"/>
        <v>0</v>
      </c>
    </row>
    <row r="96" spans="2:8" ht="14.25">
      <c r="B96" s="16" t="s">
        <v>124</v>
      </c>
      <c r="C96" s="17">
        <v>0</v>
      </c>
      <c r="D96" s="17">
        <v>0</v>
      </c>
      <c r="E96" s="17">
        <v>0</v>
      </c>
      <c r="F96" s="17">
        <f t="shared" si="2"/>
        <v>0</v>
      </c>
      <c r="G96" s="17"/>
      <c r="H96" s="17">
        <f t="shared" si="3"/>
        <v>0</v>
      </c>
    </row>
    <row r="97" spans="2:8" ht="14.25">
      <c r="B97" s="16" t="s">
        <v>64</v>
      </c>
      <c r="C97" s="17">
        <v>379601483</v>
      </c>
      <c r="D97" s="17">
        <v>0</v>
      </c>
      <c r="E97" s="17">
        <v>0</v>
      </c>
      <c r="F97" s="17">
        <f t="shared" si="2"/>
        <v>379601483</v>
      </c>
      <c r="G97" s="17"/>
      <c r="H97" s="17">
        <f t="shared" si="3"/>
        <v>379601483</v>
      </c>
    </row>
    <row r="98" spans="2:8" ht="14.25">
      <c r="B98" s="16" t="s">
        <v>66</v>
      </c>
      <c r="C98" s="17">
        <v>0</v>
      </c>
      <c r="D98" s="17">
        <v>0</v>
      </c>
      <c r="E98" s="17">
        <v>0</v>
      </c>
      <c r="F98" s="17">
        <f t="shared" si="2"/>
        <v>0</v>
      </c>
      <c r="G98" s="17"/>
      <c r="H98" s="17">
        <f t="shared" si="3"/>
        <v>0</v>
      </c>
    </row>
    <row r="99" spans="2:8" ht="14.25">
      <c r="B99" s="16" t="s">
        <v>68</v>
      </c>
      <c r="C99" s="17">
        <v>0</v>
      </c>
      <c r="D99" s="17">
        <v>0</v>
      </c>
      <c r="E99" s="17">
        <v>0</v>
      </c>
      <c r="F99" s="17">
        <f t="shared" si="2"/>
        <v>0</v>
      </c>
      <c r="G99" s="17"/>
      <c r="H99" s="17">
        <f t="shared" si="3"/>
        <v>0</v>
      </c>
    </row>
    <row r="100" spans="2:8" ht="14.25">
      <c r="B100" s="16" t="s">
        <v>69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7"/>
      <c r="H100" s="17">
        <f t="shared" si="3"/>
        <v>0</v>
      </c>
    </row>
    <row r="101" spans="2:8" ht="14.25">
      <c r="B101" s="10" t="s">
        <v>70</v>
      </c>
      <c r="C101" s="11">
        <f>+C69 +C91</f>
        <v>3392874179</v>
      </c>
      <c r="D101" s="11">
        <f>+D69 +D91</f>
        <v>0</v>
      </c>
      <c r="E101" s="11">
        <f>+E69 +E91</f>
        <v>4577020</v>
      </c>
      <c r="F101" s="11">
        <f t="shared" si="2"/>
        <v>3397451199</v>
      </c>
      <c r="G101" s="39">
        <f>+G69 +G91</f>
        <v>550870</v>
      </c>
      <c r="H101" s="11">
        <f t="shared" si="3"/>
        <v>3396900329</v>
      </c>
    </row>
    <row r="102" spans="2:8" ht="14.25">
      <c r="B102" s="22" t="s">
        <v>72</v>
      </c>
      <c r="C102" s="23"/>
      <c r="D102" s="23"/>
      <c r="E102" s="23"/>
      <c r="F102" s="23"/>
      <c r="G102" s="23"/>
      <c r="H102" s="23"/>
    </row>
    <row r="103" spans="2:8" ht="14.25">
      <c r="B103" s="13" t="s">
        <v>74</v>
      </c>
      <c r="C103" s="14">
        <f>+C104+C105+C106</f>
        <v>1873408261</v>
      </c>
      <c r="D103" s="14">
        <f>+D104+D105+D106</f>
        <v>0</v>
      </c>
      <c r="E103" s="14">
        <f>+E104+E105+E106</f>
        <v>211925900</v>
      </c>
      <c r="F103" s="14">
        <f t="shared" si="2"/>
        <v>2085334161</v>
      </c>
      <c r="G103" s="41">
        <f>+G104+G105+G106</f>
        <v>0</v>
      </c>
      <c r="H103" s="14">
        <f t="shared" si="3"/>
        <v>2085334161</v>
      </c>
    </row>
    <row r="104" spans="2:8" ht="14.25">
      <c r="B104" s="16" t="s">
        <v>76</v>
      </c>
      <c r="C104" s="17">
        <v>1873408261</v>
      </c>
      <c r="D104" s="17">
        <v>0</v>
      </c>
      <c r="E104" s="17">
        <v>0</v>
      </c>
      <c r="F104" s="17">
        <f t="shared" si="2"/>
        <v>1873408261</v>
      </c>
      <c r="G104" s="17"/>
      <c r="H104" s="17">
        <f t="shared" si="3"/>
        <v>1873408261</v>
      </c>
    </row>
    <row r="105" spans="2:8" ht="14.25">
      <c r="B105" s="16" t="s">
        <v>78</v>
      </c>
      <c r="C105" s="17">
        <v>0</v>
      </c>
      <c r="D105" s="17">
        <v>0</v>
      </c>
      <c r="E105" s="17">
        <v>0</v>
      </c>
      <c r="F105" s="17">
        <f t="shared" si="2"/>
        <v>0</v>
      </c>
      <c r="G105" s="17"/>
      <c r="H105" s="17">
        <f t="shared" si="3"/>
        <v>0</v>
      </c>
    </row>
    <row r="106" spans="2:8" ht="14.25">
      <c r="B106" s="16" t="s">
        <v>80</v>
      </c>
      <c r="C106" s="17">
        <v>0</v>
      </c>
      <c r="D106" s="17">
        <v>0</v>
      </c>
      <c r="E106" s="17">
        <v>211925900</v>
      </c>
      <c r="F106" s="17">
        <f t="shared" si="2"/>
        <v>211925900</v>
      </c>
      <c r="G106" s="17"/>
      <c r="H106" s="17">
        <f t="shared" si="3"/>
        <v>211925900</v>
      </c>
    </row>
    <row r="107" spans="2:8" ht="14.25">
      <c r="B107" s="16" t="s">
        <v>82</v>
      </c>
      <c r="C107" s="17">
        <f>+C108+C109</f>
        <v>1892062533</v>
      </c>
      <c r="D107" s="17">
        <f>+D108+D109</f>
        <v>0</v>
      </c>
      <c r="E107" s="17">
        <f>+E108+E109</f>
        <v>0</v>
      </c>
      <c r="F107" s="17">
        <f t="shared" si="2"/>
        <v>1892062533</v>
      </c>
      <c r="G107" s="40">
        <f>+G108+G109</f>
        <v>0</v>
      </c>
      <c r="H107" s="17">
        <f t="shared" si="3"/>
        <v>1892062533</v>
      </c>
    </row>
    <row r="108" spans="2:8" ht="14.25">
      <c r="B108" s="16" t="s">
        <v>84</v>
      </c>
      <c r="C108" s="17">
        <v>1892062533</v>
      </c>
      <c r="D108" s="17">
        <v>0</v>
      </c>
      <c r="E108" s="17">
        <v>0</v>
      </c>
      <c r="F108" s="17">
        <f t="shared" si="2"/>
        <v>1892062533</v>
      </c>
      <c r="G108" s="17"/>
      <c r="H108" s="17">
        <f t="shared" si="3"/>
        <v>1892062533</v>
      </c>
    </row>
    <row r="109" spans="2:8" ht="14.25">
      <c r="B109" s="16" t="s">
        <v>86</v>
      </c>
      <c r="C109" s="17">
        <v>0</v>
      </c>
      <c r="D109" s="17">
        <v>0</v>
      </c>
      <c r="E109" s="17">
        <v>0</v>
      </c>
      <c r="F109" s="17">
        <f t="shared" si="2"/>
        <v>0</v>
      </c>
      <c r="G109" s="17"/>
      <c r="H109" s="17">
        <f t="shared" si="3"/>
        <v>0</v>
      </c>
    </row>
    <row r="110" spans="2:8" ht="14.25">
      <c r="B110" s="16" t="s">
        <v>88</v>
      </c>
      <c r="C110" s="17">
        <f>+C111+C112+C113+C114</f>
        <v>1779600333</v>
      </c>
      <c r="D110" s="17">
        <f>+D111+D112+D113+D114</f>
        <v>0</v>
      </c>
      <c r="E110" s="17">
        <f>+E111+E112+E113+E114</f>
        <v>0</v>
      </c>
      <c r="F110" s="17">
        <f t="shared" si="2"/>
        <v>1779600333</v>
      </c>
      <c r="G110" s="40">
        <f>+G111+G112+G113+G114</f>
        <v>0</v>
      </c>
      <c r="H110" s="17">
        <f t="shared" si="3"/>
        <v>1779600333</v>
      </c>
    </row>
    <row r="111" spans="2:8" ht="14.25">
      <c r="B111" s="16" t="s">
        <v>89</v>
      </c>
      <c r="C111" s="17">
        <v>312935813</v>
      </c>
      <c r="D111" s="17">
        <v>0</v>
      </c>
      <c r="E111" s="17">
        <v>0</v>
      </c>
      <c r="F111" s="17">
        <f t="shared" si="2"/>
        <v>312935813</v>
      </c>
      <c r="G111" s="17"/>
      <c r="H111" s="17">
        <f t="shared" si="3"/>
        <v>312935813</v>
      </c>
    </row>
    <row r="112" spans="2:8" ht="14.25">
      <c r="B112" s="16" t="s">
        <v>91</v>
      </c>
      <c r="C112" s="17">
        <v>128215000</v>
      </c>
      <c r="D112" s="17">
        <v>0</v>
      </c>
      <c r="E112" s="17">
        <v>0</v>
      </c>
      <c r="F112" s="17">
        <f t="shared" si="2"/>
        <v>128215000</v>
      </c>
      <c r="G112" s="17"/>
      <c r="H112" s="17">
        <f t="shared" si="3"/>
        <v>128215000</v>
      </c>
    </row>
    <row r="113" spans="2:8" ht="14.25">
      <c r="B113" s="16" t="s">
        <v>93</v>
      </c>
      <c r="C113" s="17">
        <v>85327920</v>
      </c>
      <c r="D113" s="17">
        <v>0</v>
      </c>
      <c r="E113" s="17">
        <v>0</v>
      </c>
      <c r="F113" s="17">
        <f t="shared" si="2"/>
        <v>85327920</v>
      </c>
      <c r="G113" s="17"/>
      <c r="H113" s="17">
        <f t="shared" si="3"/>
        <v>85327920</v>
      </c>
    </row>
    <row r="114" spans="2:8" ht="14.25">
      <c r="B114" s="16" t="s">
        <v>95</v>
      </c>
      <c r="C114" s="17">
        <v>1253121600</v>
      </c>
      <c r="D114" s="17">
        <v>0</v>
      </c>
      <c r="E114" s="17">
        <v>0</v>
      </c>
      <c r="F114" s="17">
        <f t="shared" si="2"/>
        <v>1253121600</v>
      </c>
      <c r="G114" s="17"/>
      <c r="H114" s="17">
        <f t="shared" si="3"/>
        <v>1253121600</v>
      </c>
    </row>
    <row r="115" spans="2:8" ht="14.25">
      <c r="B115" s="16" t="s">
        <v>97</v>
      </c>
      <c r="C115" s="17">
        <v>2629725114</v>
      </c>
      <c r="D115" s="17">
        <v>0</v>
      </c>
      <c r="E115" s="17">
        <v>24136966</v>
      </c>
      <c r="F115" s="17">
        <f t="shared" si="2"/>
        <v>2653862080</v>
      </c>
      <c r="G115" s="17"/>
      <c r="H115" s="17">
        <f t="shared" si="3"/>
        <v>2653862080</v>
      </c>
    </row>
    <row r="116" spans="2:8" ht="14.25">
      <c r="B116" s="19" t="s">
        <v>99</v>
      </c>
      <c r="C116" s="20">
        <v>520938559</v>
      </c>
      <c r="D116" s="20">
        <v>0</v>
      </c>
      <c r="E116" s="20">
        <v>123184</v>
      </c>
      <c r="F116" s="20">
        <f t="shared" si="2"/>
        <v>521061743</v>
      </c>
      <c r="G116" s="20"/>
      <c r="H116" s="20">
        <f t="shared" si="3"/>
        <v>521061743</v>
      </c>
    </row>
    <row r="117" spans="2:8" ht="14.25">
      <c r="B117" s="10" t="s">
        <v>105</v>
      </c>
      <c r="C117" s="11">
        <f>+C103 +C107 +C110 +C115</f>
        <v>8174796241</v>
      </c>
      <c r="D117" s="11">
        <f>+D103 +D107 +D110 +D115</f>
        <v>0</v>
      </c>
      <c r="E117" s="11">
        <f>+E103 +E107 +E110 +E115</f>
        <v>236062866</v>
      </c>
      <c r="F117" s="11">
        <f t="shared" si="2"/>
        <v>8410859107</v>
      </c>
      <c r="G117" s="39">
        <f>+G103 +G107 +G110 +G115</f>
        <v>0</v>
      </c>
      <c r="H117" s="11">
        <f t="shared" si="3"/>
        <v>8410859107</v>
      </c>
    </row>
    <row r="118" spans="2:8" ht="14.25">
      <c r="B118" s="22" t="s">
        <v>107</v>
      </c>
      <c r="C118" s="23">
        <f>+C101 +C117</f>
        <v>11567670420</v>
      </c>
      <c r="D118" s="23">
        <f>+D101 +D117</f>
        <v>0</v>
      </c>
      <c r="E118" s="23">
        <f>+E101 +E117</f>
        <v>240639886</v>
      </c>
      <c r="F118" s="23">
        <f t="shared" si="2"/>
        <v>11808310306</v>
      </c>
      <c r="G118" s="39">
        <f>+G101 +G117</f>
        <v>550870</v>
      </c>
      <c r="H118" s="23">
        <f t="shared" si="3"/>
        <v>11807759436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24"/>
  <sheetViews>
    <sheetView showGridLines="0" workbookViewId="0"/>
  </sheetViews>
  <sheetFormatPr defaultRowHeight="13.5"/>
  <cols>
    <col min="1" max="1" width="2.875" customWidth="1"/>
    <col min="2" max="2" width="44.375" customWidth="1"/>
    <col min="3" max="27" width="20.75" customWidth="1"/>
  </cols>
  <sheetData>
    <row r="1" spans="2:27" ht="14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"/>
      <c r="Z2" s="3"/>
      <c r="AA2" s="3" t="s">
        <v>125</v>
      </c>
    </row>
    <row r="3" spans="2:27" ht="21">
      <c r="B3" s="24" t="s">
        <v>126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2:27" ht="14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"/>
      <c r="AA4" s="1"/>
    </row>
    <row r="5" spans="2:27" ht="21">
      <c r="B5" s="25" t="s">
        <v>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2:27" ht="15.7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"/>
      <c r="Z6" s="1"/>
      <c r="AA6" s="6" t="s">
        <v>3</v>
      </c>
    </row>
    <row r="7" spans="2:27" ht="28.5">
      <c r="B7" s="42" t="s">
        <v>110</v>
      </c>
      <c r="C7" s="43" t="s">
        <v>127</v>
      </c>
      <c r="D7" s="43" t="s">
        <v>128</v>
      </c>
      <c r="E7" s="43" t="s">
        <v>129</v>
      </c>
      <c r="F7" s="43" t="s">
        <v>130</v>
      </c>
      <c r="G7" s="43" t="s">
        <v>131</v>
      </c>
      <c r="H7" s="43" t="s">
        <v>132</v>
      </c>
      <c r="I7" s="43" t="s">
        <v>133</v>
      </c>
      <c r="J7" s="43" t="s">
        <v>134</v>
      </c>
      <c r="K7" s="43" t="s">
        <v>135</v>
      </c>
      <c r="L7" s="43" t="s">
        <v>136</v>
      </c>
      <c r="M7" s="43" t="s">
        <v>137</v>
      </c>
      <c r="N7" s="43" t="s">
        <v>138</v>
      </c>
      <c r="O7" s="43" t="s">
        <v>139</v>
      </c>
      <c r="P7" s="43" t="s">
        <v>140</v>
      </c>
      <c r="Q7" s="43" t="s">
        <v>141</v>
      </c>
      <c r="R7" s="43" t="s">
        <v>142</v>
      </c>
      <c r="S7" s="43" t="s">
        <v>143</v>
      </c>
      <c r="T7" s="43" t="s">
        <v>144</v>
      </c>
      <c r="U7" s="43" t="s">
        <v>145</v>
      </c>
      <c r="V7" s="43" t="s">
        <v>146</v>
      </c>
      <c r="W7" s="43" t="s">
        <v>147</v>
      </c>
      <c r="X7" s="43" t="s">
        <v>148</v>
      </c>
      <c r="Y7" s="42" t="s">
        <v>149</v>
      </c>
      <c r="Z7" s="42" t="s">
        <v>150</v>
      </c>
      <c r="AA7" s="42" t="s">
        <v>151</v>
      </c>
    </row>
    <row r="8" spans="2:27" ht="14.25">
      <c r="B8" s="9" t="s">
        <v>117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spans="2:27" ht="14.25">
      <c r="B9" s="45" t="s">
        <v>9</v>
      </c>
      <c r="C9" s="46">
        <f t="shared" ref="C9:X9" si="0">+C10+C11+C12+C13+C14+C15+C16+C17+C18+C19+C20+C21+C22+C23+C24+C25+C26+C27+C28+C29+C30+C31+C32+C33+C34-ABS(C35)+C36</f>
        <v>326262607</v>
      </c>
      <c r="D9" s="46">
        <f t="shared" si="0"/>
        <v>381304475</v>
      </c>
      <c r="E9" s="46">
        <f t="shared" si="0"/>
        <v>225540166</v>
      </c>
      <c r="F9" s="46">
        <f t="shared" si="0"/>
        <v>153233123</v>
      </c>
      <c r="G9" s="46">
        <f t="shared" si="0"/>
        <v>5496435</v>
      </c>
      <c r="H9" s="46">
        <f t="shared" si="0"/>
        <v>0</v>
      </c>
      <c r="I9" s="46">
        <f t="shared" si="0"/>
        <v>55377360</v>
      </c>
      <c r="J9" s="46">
        <f t="shared" si="0"/>
        <v>24181737</v>
      </c>
      <c r="K9" s="46">
        <f t="shared" si="0"/>
        <v>38881543</v>
      </c>
      <c r="L9" s="46">
        <f t="shared" si="0"/>
        <v>26603387</v>
      </c>
      <c r="M9" s="46">
        <f t="shared" si="0"/>
        <v>27383603</v>
      </c>
      <c r="N9" s="46">
        <f t="shared" si="0"/>
        <v>47580263</v>
      </c>
      <c r="O9" s="46">
        <f t="shared" si="0"/>
        <v>23262071</v>
      </c>
      <c r="P9" s="46">
        <f t="shared" si="0"/>
        <v>25755933</v>
      </c>
      <c r="Q9" s="46">
        <f t="shared" si="0"/>
        <v>29712122</v>
      </c>
      <c r="R9" s="46">
        <f t="shared" si="0"/>
        <v>36554030</v>
      </c>
      <c r="S9" s="46">
        <f t="shared" si="0"/>
        <v>41867250</v>
      </c>
      <c r="T9" s="46">
        <f t="shared" si="0"/>
        <v>34800276</v>
      </c>
      <c r="U9" s="46">
        <f t="shared" si="0"/>
        <v>30265147</v>
      </c>
      <c r="V9" s="46">
        <f t="shared" si="0"/>
        <v>1519638852</v>
      </c>
      <c r="W9" s="46">
        <f t="shared" si="0"/>
        <v>25865713</v>
      </c>
      <c r="X9" s="46">
        <f t="shared" si="0"/>
        <v>8784918</v>
      </c>
      <c r="Y9" s="46">
        <f t="shared" ref="Y9:Y72" si="1">+C9+D9+E9+F9+G9+H9+I9+J9+K9+L9+M9+N9+O9+P9+Q9+R9+S9+T9+U9+V9+W9+X9</f>
        <v>3088351011</v>
      </c>
      <c r="Z9" s="46">
        <f>+Z10+Z11+Z12+Z13+Z14+Z15+Z16+Z17+Z18+Z19+Z20+Z21+Z22+Z23+Z24+Z25+Z26+Z27+Z28+Z29+Z30+Z31+Z32+Z33+Z34-ABS(Z35)+Z36</f>
        <v>76312181</v>
      </c>
      <c r="AA9" s="46">
        <f t="shared" ref="AA9:AA72" si="2">Y9-Z9</f>
        <v>3012038830</v>
      </c>
    </row>
    <row r="10" spans="2:27" ht="14.25">
      <c r="B10" s="47" t="s">
        <v>11</v>
      </c>
      <c r="C10" s="48">
        <v>296655969</v>
      </c>
      <c r="D10" s="48">
        <v>265079868</v>
      </c>
      <c r="E10" s="48">
        <v>194992257</v>
      </c>
      <c r="F10" s="48">
        <v>109512274</v>
      </c>
      <c r="G10" s="48">
        <v>3580127</v>
      </c>
      <c r="H10" s="48"/>
      <c r="I10" s="48">
        <v>34309305</v>
      </c>
      <c r="J10" s="48">
        <v>17978117</v>
      </c>
      <c r="K10" s="48">
        <v>28657153</v>
      </c>
      <c r="L10" s="48">
        <v>18179637</v>
      </c>
      <c r="M10" s="48">
        <v>21235693</v>
      </c>
      <c r="N10" s="48">
        <v>33714783</v>
      </c>
      <c r="O10" s="48">
        <v>15583627</v>
      </c>
      <c r="P10" s="48">
        <v>19326883</v>
      </c>
      <c r="Q10" s="48">
        <v>21816128</v>
      </c>
      <c r="R10" s="48">
        <v>30169922</v>
      </c>
      <c r="S10" s="48">
        <v>32528288</v>
      </c>
      <c r="T10" s="48">
        <v>23443582</v>
      </c>
      <c r="U10" s="48">
        <v>22651417</v>
      </c>
      <c r="V10" s="48">
        <v>784123312</v>
      </c>
      <c r="W10" s="48">
        <v>20619560</v>
      </c>
      <c r="X10" s="48">
        <v>859256</v>
      </c>
      <c r="Y10" s="48">
        <f t="shared" si="1"/>
        <v>1995017158</v>
      </c>
      <c r="Z10" s="48"/>
      <c r="AA10" s="48">
        <f t="shared" si="2"/>
        <v>1995017158</v>
      </c>
    </row>
    <row r="11" spans="2:27" ht="14.25">
      <c r="B11" s="49" t="s">
        <v>13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>
        <f t="shared" si="1"/>
        <v>0</v>
      </c>
      <c r="Z11" s="50"/>
      <c r="AA11" s="50">
        <f t="shared" si="2"/>
        <v>0</v>
      </c>
    </row>
    <row r="12" spans="2:27" ht="14.25">
      <c r="B12" s="49" t="s">
        <v>15</v>
      </c>
      <c r="C12" s="50">
        <v>457656</v>
      </c>
      <c r="D12" s="50">
        <v>115718150</v>
      </c>
      <c r="E12" s="50">
        <v>30263729</v>
      </c>
      <c r="F12" s="50">
        <v>40342740</v>
      </c>
      <c r="G12" s="50">
        <v>1916308</v>
      </c>
      <c r="H12" s="50"/>
      <c r="I12" s="50">
        <v>21068055</v>
      </c>
      <c r="J12" s="50">
        <v>3205830</v>
      </c>
      <c r="K12" s="50">
        <v>6270200</v>
      </c>
      <c r="L12" s="50">
        <v>4259200</v>
      </c>
      <c r="M12" s="50">
        <v>3020300</v>
      </c>
      <c r="N12" s="50">
        <v>8975860</v>
      </c>
      <c r="O12" s="50">
        <v>4256775</v>
      </c>
      <c r="P12" s="50">
        <v>2968970</v>
      </c>
      <c r="Q12" s="50">
        <v>3662510</v>
      </c>
      <c r="R12" s="50">
        <v>3002628</v>
      </c>
      <c r="S12" s="50">
        <v>5471415</v>
      </c>
      <c r="T12" s="50">
        <v>6540230</v>
      </c>
      <c r="U12" s="50">
        <v>3103660</v>
      </c>
      <c r="V12" s="50">
        <v>694875593</v>
      </c>
      <c r="W12" s="50">
        <v>5242253</v>
      </c>
      <c r="X12" s="50">
        <v>7904093</v>
      </c>
      <c r="Y12" s="50">
        <f t="shared" si="1"/>
        <v>972526155</v>
      </c>
      <c r="Z12" s="50">
        <v>44094520</v>
      </c>
      <c r="AA12" s="50">
        <f t="shared" si="2"/>
        <v>928431635</v>
      </c>
    </row>
    <row r="13" spans="2:27" ht="14.25">
      <c r="B13" s="49" t="s">
        <v>17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>
        <v>3992408</v>
      </c>
      <c r="W13" s="50"/>
      <c r="X13" s="50"/>
      <c r="Y13" s="50">
        <f t="shared" si="1"/>
        <v>3992408</v>
      </c>
      <c r="Z13" s="50"/>
      <c r="AA13" s="50">
        <f t="shared" si="2"/>
        <v>3992408</v>
      </c>
    </row>
    <row r="14" spans="2:27" ht="14.25">
      <c r="B14" s="49" t="s">
        <v>19</v>
      </c>
      <c r="C14" s="50"/>
      <c r="D14" s="50"/>
      <c r="E14" s="50"/>
      <c r="F14" s="50"/>
      <c r="G14" s="50"/>
      <c r="H14" s="50"/>
      <c r="I14" s="50"/>
      <c r="J14" s="50">
        <v>2846120</v>
      </c>
      <c r="K14" s="50">
        <v>3724060</v>
      </c>
      <c r="L14" s="50">
        <v>4017060</v>
      </c>
      <c r="M14" s="50">
        <v>2946680</v>
      </c>
      <c r="N14" s="50">
        <v>4611160</v>
      </c>
      <c r="O14" s="50">
        <v>3257852</v>
      </c>
      <c r="P14" s="50">
        <v>3288640</v>
      </c>
      <c r="Q14" s="50">
        <v>4076504</v>
      </c>
      <c r="R14" s="50">
        <v>3161800</v>
      </c>
      <c r="S14" s="50">
        <v>3543962</v>
      </c>
      <c r="T14" s="50">
        <v>4481324</v>
      </c>
      <c r="U14" s="50">
        <v>4289420</v>
      </c>
      <c r="V14" s="50">
        <v>4723117</v>
      </c>
      <c r="W14" s="50"/>
      <c r="X14" s="50"/>
      <c r="Y14" s="50">
        <f t="shared" si="1"/>
        <v>48967699</v>
      </c>
      <c r="Z14" s="50"/>
      <c r="AA14" s="50">
        <f t="shared" si="2"/>
        <v>48967699</v>
      </c>
    </row>
    <row r="15" spans="2:27" ht="14.25">
      <c r="B15" s="49" t="s">
        <v>21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>
        <f t="shared" si="1"/>
        <v>0</v>
      </c>
      <c r="Z15" s="50"/>
      <c r="AA15" s="50">
        <f t="shared" si="2"/>
        <v>0</v>
      </c>
    </row>
    <row r="16" spans="2:27" ht="14.25"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>
        <f t="shared" si="1"/>
        <v>0</v>
      </c>
      <c r="Z16" s="50"/>
      <c r="AA16" s="50">
        <f t="shared" si="2"/>
        <v>0</v>
      </c>
    </row>
    <row r="17" spans="2:27" ht="14.25">
      <c r="B17" s="49" t="s">
        <v>25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>
        <v>672577</v>
      </c>
      <c r="W17" s="50">
        <v>3900</v>
      </c>
      <c r="X17" s="50"/>
      <c r="Y17" s="50">
        <f t="shared" si="1"/>
        <v>676477</v>
      </c>
      <c r="Z17" s="50"/>
      <c r="AA17" s="50">
        <f t="shared" si="2"/>
        <v>676477</v>
      </c>
    </row>
    <row r="18" spans="2:27" ht="14.25">
      <c r="B18" s="49" t="s">
        <v>27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>
        <v>11201852</v>
      </c>
      <c r="W18" s="50"/>
      <c r="X18" s="50"/>
      <c r="Y18" s="50">
        <f t="shared" si="1"/>
        <v>11201852</v>
      </c>
      <c r="Z18" s="50"/>
      <c r="AA18" s="50">
        <f t="shared" si="2"/>
        <v>11201852</v>
      </c>
    </row>
    <row r="19" spans="2:27" ht="14.25">
      <c r="B19" s="49" t="s">
        <v>29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>
        <v>8578727</v>
      </c>
      <c r="W19" s="50"/>
      <c r="X19" s="50">
        <v>21569</v>
      </c>
      <c r="Y19" s="50">
        <f t="shared" si="1"/>
        <v>8600296</v>
      </c>
      <c r="Z19" s="50"/>
      <c r="AA19" s="50">
        <f t="shared" si="2"/>
        <v>8600296</v>
      </c>
    </row>
    <row r="20" spans="2:27" ht="14.25">
      <c r="B20" s="49" t="s">
        <v>31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>
        <f t="shared" si="1"/>
        <v>0</v>
      </c>
      <c r="Z20" s="50"/>
      <c r="AA20" s="50">
        <f t="shared" si="2"/>
        <v>0</v>
      </c>
    </row>
    <row r="21" spans="2:27" ht="14.25"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>
        <f t="shared" si="1"/>
        <v>0</v>
      </c>
      <c r="Z21" s="50"/>
      <c r="AA21" s="50">
        <f t="shared" si="2"/>
        <v>0</v>
      </c>
    </row>
    <row r="22" spans="2:27" ht="14.25">
      <c r="B22" s="49" t="s">
        <v>35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>
        <f t="shared" si="1"/>
        <v>0</v>
      </c>
      <c r="Z22" s="50"/>
      <c r="AA22" s="50">
        <f t="shared" si="2"/>
        <v>0</v>
      </c>
    </row>
    <row r="23" spans="2:27" ht="14.25">
      <c r="B23" s="49" t="s">
        <v>37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>
        <f t="shared" si="1"/>
        <v>0</v>
      </c>
      <c r="Z23" s="50"/>
      <c r="AA23" s="50">
        <f t="shared" si="2"/>
        <v>0</v>
      </c>
    </row>
    <row r="24" spans="2:27" ht="14.25">
      <c r="B24" s="49" t="s">
        <v>39</v>
      </c>
      <c r="C24" s="50">
        <v>25829433</v>
      </c>
      <c r="D24" s="50">
        <v>106251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>
        <v>34007</v>
      </c>
      <c r="P24" s="50"/>
      <c r="Q24" s="50"/>
      <c r="R24" s="50"/>
      <c r="S24" s="50"/>
      <c r="T24" s="50"/>
      <c r="U24" s="50"/>
      <c r="V24" s="50">
        <v>2444759</v>
      </c>
      <c r="W24" s="50"/>
      <c r="X24" s="50"/>
      <c r="Y24" s="50">
        <f t="shared" si="1"/>
        <v>28414450</v>
      </c>
      <c r="Z24" s="50">
        <v>25578563</v>
      </c>
      <c r="AA24" s="50">
        <f t="shared" si="2"/>
        <v>2835887</v>
      </c>
    </row>
    <row r="25" spans="2:27" ht="14.25">
      <c r="B25" s="49" t="s">
        <v>41</v>
      </c>
      <c r="C25" s="50"/>
      <c r="D25" s="50">
        <v>400206</v>
      </c>
      <c r="E25" s="50">
        <v>284180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>
        <f t="shared" si="1"/>
        <v>684386</v>
      </c>
      <c r="Z25" s="50"/>
      <c r="AA25" s="50">
        <f t="shared" si="2"/>
        <v>684386</v>
      </c>
    </row>
    <row r="26" spans="2:27" ht="14.25">
      <c r="B26" s="49" t="s">
        <v>43</v>
      </c>
      <c r="C26" s="50"/>
      <c r="D26" s="50"/>
      <c r="E26" s="50"/>
      <c r="F26" s="50"/>
      <c r="G26" s="50"/>
      <c r="H26" s="50"/>
      <c r="I26" s="50"/>
      <c r="J26" s="50">
        <v>151670</v>
      </c>
      <c r="K26" s="50">
        <v>230130</v>
      </c>
      <c r="L26" s="50">
        <v>147490</v>
      </c>
      <c r="M26" s="50">
        <v>180930</v>
      </c>
      <c r="N26" s="50">
        <v>278460</v>
      </c>
      <c r="O26" s="50">
        <v>129810</v>
      </c>
      <c r="P26" s="50">
        <v>171440</v>
      </c>
      <c r="Q26" s="50">
        <v>156980</v>
      </c>
      <c r="R26" s="50">
        <v>219680</v>
      </c>
      <c r="S26" s="50">
        <v>323075</v>
      </c>
      <c r="T26" s="50">
        <v>335140</v>
      </c>
      <c r="U26" s="50">
        <v>220650</v>
      </c>
      <c r="V26" s="50">
        <v>4526507</v>
      </c>
      <c r="W26" s="50"/>
      <c r="X26" s="50"/>
      <c r="Y26" s="50">
        <f t="shared" si="1"/>
        <v>7071962</v>
      </c>
      <c r="Z26" s="50"/>
      <c r="AA26" s="50">
        <f t="shared" si="2"/>
        <v>7071962</v>
      </c>
    </row>
    <row r="27" spans="2:27" ht="14.25">
      <c r="B27" s="49" t="s">
        <v>45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f t="shared" si="1"/>
        <v>0</v>
      </c>
      <c r="Z27" s="50"/>
      <c r="AA27" s="50">
        <f t="shared" si="2"/>
        <v>0</v>
      </c>
    </row>
    <row r="28" spans="2:27" ht="14.25">
      <c r="B28" s="49" t="s">
        <v>118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>
        <f t="shared" si="1"/>
        <v>0</v>
      </c>
      <c r="Z28" s="50"/>
      <c r="AA28" s="50">
        <f t="shared" si="2"/>
        <v>0</v>
      </c>
    </row>
    <row r="29" spans="2:27" ht="14.25">
      <c r="B29" s="49" t="s">
        <v>152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>
        <f t="shared" si="1"/>
        <v>0</v>
      </c>
      <c r="Z29" s="50"/>
      <c r="AA29" s="50">
        <f t="shared" si="2"/>
        <v>0</v>
      </c>
    </row>
    <row r="30" spans="2:27" ht="14.25">
      <c r="B30" s="49" t="s">
        <v>47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>
        <v>4500000</v>
      </c>
      <c r="W30" s="50"/>
      <c r="X30" s="50"/>
      <c r="Y30" s="50">
        <f t="shared" si="1"/>
        <v>4500000</v>
      </c>
      <c r="Z30" s="50"/>
      <c r="AA30" s="50">
        <f t="shared" si="2"/>
        <v>4500000</v>
      </c>
    </row>
    <row r="31" spans="2:27" ht="14.25">
      <c r="B31" s="49" t="s">
        <v>119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>
        <f t="shared" si="1"/>
        <v>0</v>
      </c>
      <c r="Z31" s="50"/>
      <c r="AA31" s="50">
        <f t="shared" si="2"/>
        <v>0</v>
      </c>
    </row>
    <row r="32" spans="2:27" ht="14.25">
      <c r="B32" s="49" t="s">
        <v>153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>
        <f t="shared" si="1"/>
        <v>0</v>
      </c>
      <c r="Z32" s="50"/>
      <c r="AA32" s="50">
        <f t="shared" si="2"/>
        <v>0</v>
      </c>
    </row>
    <row r="33" spans="2:27" ht="14.25">
      <c r="B33" s="49" t="s">
        <v>49</v>
      </c>
      <c r="C33" s="50">
        <v>3319549</v>
      </c>
      <c r="D33" s="50"/>
      <c r="E33" s="50"/>
      <c r="F33" s="50">
        <v>3378109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v>510</v>
      </c>
      <c r="T33" s="50"/>
      <c r="U33" s="50"/>
      <c r="V33" s="50"/>
      <c r="W33" s="50"/>
      <c r="X33" s="50"/>
      <c r="Y33" s="50">
        <f t="shared" si="1"/>
        <v>6698168</v>
      </c>
      <c r="Z33" s="50">
        <v>6639098</v>
      </c>
      <c r="AA33" s="50">
        <f t="shared" si="2"/>
        <v>59070</v>
      </c>
    </row>
    <row r="34" spans="2:27" ht="14.25">
      <c r="B34" s="49" t="s">
        <v>50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>
        <f t="shared" si="1"/>
        <v>0</v>
      </c>
      <c r="Z34" s="50"/>
      <c r="AA34" s="50">
        <f t="shared" si="2"/>
        <v>0</v>
      </c>
    </row>
    <row r="35" spans="2:27" ht="14.25">
      <c r="B35" s="49" t="s">
        <v>51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>
        <f t="shared" si="1"/>
        <v>0</v>
      </c>
      <c r="Z35" s="50"/>
      <c r="AA35" s="50">
        <f t="shared" si="2"/>
        <v>0</v>
      </c>
    </row>
    <row r="36" spans="2:27" ht="14.25">
      <c r="B36" s="49" t="s">
        <v>52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>
        <f t="shared" si="1"/>
        <v>0</v>
      </c>
      <c r="Z36" s="50"/>
      <c r="AA36" s="50">
        <f t="shared" si="2"/>
        <v>0</v>
      </c>
    </row>
    <row r="37" spans="2:27" ht="14.25">
      <c r="B37" s="45" t="s">
        <v>53</v>
      </c>
      <c r="C37" s="46">
        <f t="shared" ref="C37:X37" si="3">+C38 +C44</f>
        <v>9896125</v>
      </c>
      <c r="D37" s="46">
        <f t="shared" si="3"/>
        <v>1997987308</v>
      </c>
      <c r="E37" s="46">
        <f t="shared" si="3"/>
        <v>456116061</v>
      </c>
      <c r="F37" s="46">
        <f t="shared" si="3"/>
        <v>913649866</v>
      </c>
      <c r="G37" s="46">
        <f t="shared" si="3"/>
        <v>342455048</v>
      </c>
      <c r="H37" s="46">
        <f t="shared" si="3"/>
        <v>0</v>
      </c>
      <c r="I37" s="46">
        <f t="shared" si="3"/>
        <v>689046896</v>
      </c>
      <c r="J37" s="46">
        <f t="shared" si="3"/>
        <v>116912091</v>
      </c>
      <c r="K37" s="46">
        <f t="shared" si="3"/>
        <v>136990962</v>
      </c>
      <c r="L37" s="46">
        <f t="shared" si="3"/>
        <v>101599934</v>
      </c>
      <c r="M37" s="46">
        <f t="shared" si="3"/>
        <v>81057621</v>
      </c>
      <c r="N37" s="46">
        <f t="shared" si="3"/>
        <v>314908578</v>
      </c>
      <c r="O37" s="46">
        <f t="shared" si="3"/>
        <v>50836402</v>
      </c>
      <c r="P37" s="46">
        <f t="shared" si="3"/>
        <v>150178821</v>
      </c>
      <c r="Q37" s="46">
        <f t="shared" si="3"/>
        <v>115967709</v>
      </c>
      <c r="R37" s="46">
        <f t="shared" si="3"/>
        <v>190875267</v>
      </c>
      <c r="S37" s="46">
        <f t="shared" si="3"/>
        <v>212333108</v>
      </c>
      <c r="T37" s="46">
        <f t="shared" si="3"/>
        <v>227807233</v>
      </c>
      <c r="U37" s="46">
        <f t="shared" si="3"/>
        <v>274812194</v>
      </c>
      <c r="V37" s="46">
        <f t="shared" si="3"/>
        <v>2172200364</v>
      </c>
      <c r="W37" s="46">
        <f t="shared" si="3"/>
        <v>1</v>
      </c>
      <c r="X37" s="46">
        <f t="shared" si="3"/>
        <v>1</v>
      </c>
      <c r="Y37" s="46">
        <f t="shared" si="1"/>
        <v>8555631590</v>
      </c>
      <c r="Z37" s="46">
        <f>+Z38 +Z44</f>
        <v>0</v>
      </c>
      <c r="AA37" s="46">
        <f t="shared" si="2"/>
        <v>8555631590</v>
      </c>
    </row>
    <row r="38" spans="2:27" ht="14.25">
      <c r="B38" s="45" t="s">
        <v>55</v>
      </c>
      <c r="C38" s="46">
        <f t="shared" ref="C38:X38" si="4">+C39+C40+C41+C42+C43</f>
        <v>8958901</v>
      </c>
      <c r="D38" s="46">
        <f t="shared" si="4"/>
        <v>1457699263</v>
      </c>
      <c r="E38" s="46">
        <f t="shared" si="4"/>
        <v>240901649</v>
      </c>
      <c r="F38" s="46">
        <f t="shared" si="4"/>
        <v>523603186</v>
      </c>
      <c r="G38" s="46">
        <f t="shared" si="4"/>
        <v>326487409</v>
      </c>
      <c r="H38" s="46">
        <f t="shared" si="4"/>
        <v>0</v>
      </c>
      <c r="I38" s="46">
        <f t="shared" si="4"/>
        <v>632231842</v>
      </c>
      <c r="J38" s="46">
        <f t="shared" si="4"/>
        <v>59028317</v>
      </c>
      <c r="K38" s="46">
        <f t="shared" si="4"/>
        <v>31633197</v>
      </c>
      <c r="L38" s="46">
        <f t="shared" si="4"/>
        <v>26629564</v>
      </c>
      <c r="M38" s="46">
        <f t="shared" si="4"/>
        <v>21792002</v>
      </c>
      <c r="N38" s="46">
        <f t="shared" si="4"/>
        <v>171839930</v>
      </c>
      <c r="O38" s="46">
        <f t="shared" si="4"/>
        <v>1256002</v>
      </c>
      <c r="P38" s="46">
        <f t="shared" si="4"/>
        <v>100162050</v>
      </c>
      <c r="Q38" s="46">
        <f t="shared" si="4"/>
        <v>22911195</v>
      </c>
      <c r="R38" s="46">
        <f t="shared" si="4"/>
        <v>72815483</v>
      </c>
      <c r="S38" s="46">
        <f t="shared" si="4"/>
        <v>141268411</v>
      </c>
      <c r="T38" s="46">
        <f t="shared" si="4"/>
        <v>157741383</v>
      </c>
      <c r="U38" s="46">
        <f t="shared" si="4"/>
        <v>228886182</v>
      </c>
      <c r="V38" s="46">
        <f t="shared" si="4"/>
        <v>1983703142</v>
      </c>
      <c r="W38" s="46">
        <f t="shared" si="4"/>
        <v>0</v>
      </c>
      <c r="X38" s="46">
        <f t="shared" si="4"/>
        <v>0</v>
      </c>
      <c r="Y38" s="46">
        <f t="shared" si="1"/>
        <v>6209549108</v>
      </c>
      <c r="Z38" s="46">
        <f>+Z39+Z40+Z41+Z42+Z43</f>
        <v>0</v>
      </c>
      <c r="AA38" s="46">
        <f t="shared" si="2"/>
        <v>6209549108</v>
      </c>
    </row>
    <row r="39" spans="2:27" ht="14.25">
      <c r="B39" s="47" t="s">
        <v>57</v>
      </c>
      <c r="C39" s="48">
        <v>8958900</v>
      </c>
      <c r="D39" s="48">
        <v>113248000</v>
      </c>
      <c r="E39" s="48">
        <v>82000000</v>
      </c>
      <c r="F39" s="48">
        <v>45465277</v>
      </c>
      <c r="G39" s="48"/>
      <c r="H39" s="48"/>
      <c r="I39" s="48"/>
      <c r="J39" s="48">
        <v>21190000</v>
      </c>
      <c r="K39" s="48">
        <v>17147000</v>
      </c>
      <c r="L39" s="48">
        <v>13147000</v>
      </c>
      <c r="M39" s="48">
        <v>20124000</v>
      </c>
      <c r="N39" s="48">
        <v>128136984</v>
      </c>
      <c r="O39" s="48">
        <v>1256000</v>
      </c>
      <c r="P39" s="48">
        <v>31900000</v>
      </c>
      <c r="Q39" s="48"/>
      <c r="R39" s="48">
        <v>40000000</v>
      </c>
      <c r="S39" s="48"/>
      <c r="T39" s="48"/>
      <c r="U39" s="48"/>
      <c r="V39" s="48">
        <v>684794426</v>
      </c>
      <c r="W39" s="48"/>
      <c r="X39" s="48"/>
      <c r="Y39" s="48">
        <f t="shared" si="1"/>
        <v>1207367587</v>
      </c>
      <c r="Z39" s="48"/>
      <c r="AA39" s="48">
        <f t="shared" si="2"/>
        <v>1207367587</v>
      </c>
    </row>
    <row r="40" spans="2:27" ht="14.25">
      <c r="B40" s="49" t="s">
        <v>59</v>
      </c>
      <c r="C40" s="50">
        <v>1</v>
      </c>
      <c r="D40" s="50">
        <v>1204098864</v>
      </c>
      <c r="E40" s="50">
        <v>158901649</v>
      </c>
      <c r="F40" s="50">
        <v>478137909</v>
      </c>
      <c r="G40" s="50">
        <v>325090434</v>
      </c>
      <c r="H40" s="50"/>
      <c r="I40" s="50">
        <v>484851040</v>
      </c>
      <c r="J40" s="50">
        <v>37838317</v>
      </c>
      <c r="K40" s="50">
        <v>14486197</v>
      </c>
      <c r="L40" s="50">
        <v>13482564</v>
      </c>
      <c r="M40" s="50">
        <v>1668002</v>
      </c>
      <c r="N40" s="50">
        <v>43702946</v>
      </c>
      <c r="O40" s="50">
        <v>2</v>
      </c>
      <c r="P40" s="50">
        <v>68262050</v>
      </c>
      <c r="Q40" s="50">
        <v>22911195</v>
      </c>
      <c r="R40" s="50">
        <v>32815483</v>
      </c>
      <c r="S40" s="50">
        <v>141268411</v>
      </c>
      <c r="T40" s="50">
        <v>120906799</v>
      </c>
      <c r="U40" s="50">
        <v>228886182</v>
      </c>
      <c r="V40" s="50">
        <v>1270078266</v>
      </c>
      <c r="W40" s="50"/>
      <c r="X40" s="50"/>
      <c r="Y40" s="50">
        <f t="shared" si="1"/>
        <v>4647386311</v>
      </c>
      <c r="Z40" s="50"/>
      <c r="AA40" s="50">
        <f t="shared" si="2"/>
        <v>4647386311</v>
      </c>
    </row>
    <row r="41" spans="2:27" ht="14.25">
      <c r="B41" s="49" t="s">
        <v>61</v>
      </c>
      <c r="C41" s="50"/>
      <c r="D41" s="50">
        <v>140352399</v>
      </c>
      <c r="E41" s="50"/>
      <c r="F41" s="50"/>
      <c r="G41" s="50">
        <v>1396975</v>
      </c>
      <c r="H41" s="50"/>
      <c r="I41" s="50">
        <v>147380802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>
        <v>36834584</v>
      </c>
      <c r="U41" s="50"/>
      <c r="V41" s="50">
        <v>28830450</v>
      </c>
      <c r="W41" s="50"/>
      <c r="X41" s="50"/>
      <c r="Y41" s="50">
        <f t="shared" si="1"/>
        <v>354795210</v>
      </c>
      <c r="Z41" s="50"/>
      <c r="AA41" s="50">
        <f t="shared" si="2"/>
        <v>354795210</v>
      </c>
    </row>
    <row r="42" spans="2:27" ht="14.25">
      <c r="B42" s="49" t="s">
        <v>63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>
        <f t="shared" si="1"/>
        <v>0</v>
      </c>
      <c r="Z42" s="50"/>
      <c r="AA42" s="50">
        <f t="shared" si="2"/>
        <v>0</v>
      </c>
    </row>
    <row r="43" spans="2:27" ht="14.25">
      <c r="B43" s="49" t="s">
        <v>65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>
        <f t="shared" si="1"/>
        <v>0</v>
      </c>
      <c r="Z43" s="50"/>
      <c r="AA43" s="50">
        <f t="shared" si="2"/>
        <v>0</v>
      </c>
    </row>
    <row r="44" spans="2:27" ht="14.25">
      <c r="B44" s="45" t="s">
        <v>67</v>
      </c>
      <c r="C44" s="46">
        <f t="shared" ref="C44:X44" si="5">+C45+C46+C47+C48+C49+C50+C51+C52+C53+C54+C55+C56+C57+C58+C59+C60+C61+C62+C63+C64+C65+C66+C67+C68-ABS(C69)</f>
        <v>937224</v>
      </c>
      <c r="D44" s="46">
        <f t="shared" si="5"/>
        <v>540288045</v>
      </c>
      <c r="E44" s="46">
        <f t="shared" si="5"/>
        <v>215214412</v>
      </c>
      <c r="F44" s="46">
        <f t="shared" si="5"/>
        <v>390046680</v>
      </c>
      <c r="G44" s="46">
        <f t="shared" si="5"/>
        <v>15967639</v>
      </c>
      <c r="H44" s="46">
        <f t="shared" si="5"/>
        <v>0</v>
      </c>
      <c r="I44" s="46">
        <f t="shared" si="5"/>
        <v>56815054</v>
      </c>
      <c r="J44" s="46">
        <f t="shared" si="5"/>
        <v>57883774</v>
      </c>
      <c r="K44" s="46">
        <f t="shared" si="5"/>
        <v>105357765</v>
      </c>
      <c r="L44" s="46">
        <f t="shared" si="5"/>
        <v>74970370</v>
      </c>
      <c r="M44" s="46">
        <f t="shared" si="5"/>
        <v>59265619</v>
      </c>
      <c r="N44" s="46">
        <f t="shared" si="5"/>
        <v>143068648</v>
      </c>
      <c r="O44" s="46">
        <f t="shared" si="5"/>
        <v>49580400</v>
      </c>
      <c r="P44" s="46">
        <f t="shared" si="5"/>
        <v>50016771</v>
      </c>
      <c r="Q44" s="46">
        <f t="shared" si="5"/>
        <v>93056514</v>
      </c>
      <c r="R44" s="46">
        <f t="shared" si="5"/>
        <v>118059784</v>
      </c>
      <c r="S44" s="46">
        <f t="shared" si="5"/>
        <v>71064697</v>
      </c>
      <c r="T44" s="46">
        <f t="shared" si="5"/>
        <v>70065850</v>
      </c>
      <c r="U44" s="46">
        <f t="shared" si="5"/>
        <v>45926012</v>
      </c>
      <c r="V44" s="46">
        <f t="shared" si="5"/>
        <v>188497222</v>
      </c>
      <c r="W44" s="46">
        <f t="shared" si="5"/>
        <v>1</v>
      </c>
      <c r="X44" s="46">
        <f t="shared" si="5"/>
        <v>1</v>
      </c>
      <c r="Y44" s="46">
        <f t="shared" si="1"/>
        <v>2346082482</v>
      </c>
      <c r="Z44" s="46">
        <f>+Z45+Z46+Z47+Z48+Z49+Z50+Z51+Z52+Z53+Z54+Z55+Z56+Z57+Z58+Z59+Z60+Z61+Z62+Z63+Z64+Z65+Z66+Z67+Z68-ABS(Z69)</f>
        <v>0</v>
      </c>
      <c r="AA44" s="46">
        <f t="shared" si="2"/>
        <v>2346082482</v>
      </c>
    </row>
    <row r="45" spans="2:27" ht="14.25">
      <c r="B45" s="47" t="s">
        <v>57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>
        <f t="shared" si="1"/>
        <v>0</v>
      </c>
      <c r="Z45" s="48"/>
      <c r="AA45" s="48">
        <f t="shared" si="2"/>
        <v>0</v>
      </c>
    </row>
    <row r="46" spans="2:27" ht="14.25">
      <c r="B46" s="49" t="s">
        <v>59</v>
      </c>
      <c r="C46" s="50"/>
      <c r="D46" s="50">
        <v>1470476</v>
      </c>
      <c r="E46" s="50">
        <v>7361629</v>
      </c>
      <c r="F46" s="50">
        <v>8763759</v>
      </c>
      <c r="G46" s="50"/>
      <c r="H46" s="50"/>
      <c r="I46" s="50"/>
      <c r="J46" s="50"/>
      <c r="K46" s="50">
        <v>1632000</v>
      </c>
      <c r="L46" s="50">
        <v>4574234</v>
      </c>
      <c r="M46" s="50">
        <v>5060778</v>
      </c>
      <c r="N46" s="50">
        <v>1041804</v>
      </c>
      <c r="O46" s="50"/>
      <c r="P46" s="50">
        <v>1245602</v>
      </c>
      <c r="Q46" s="50">
        <v>5078654</v>
      </c>
      <c r="R46" s="50">
        <v>4369316</v>
      </c>
      <c r="S46" s="50">
        <v>391723</v>
      </c>
      <c r="T46" s="50">
        <v>499092</v>
      </c>
      <c r="U46" s="50"/>
      <c r="V46" s="50">
        <v>3690000</v>
      </c>
      <c r="W46" s="50"/>
      <c r="X46" s="50"/>
      <c r="Y46" s="50">
        <f t="shared" si="1"/>
        <v>45179067</v>
      </c>
      <c r="Z46" s="50"/>
      <c r="AA46" s="50">
        <f t="shared" si="2"/>
        <v>45179067</v>
      </c>
    </row>
    <row r="47" spans="2:27" ht="14.25">
      <c r="B47" s="49" t="s">
        <v>71</v>
      </c>
      <c r="C47" s="50"/>
      <c r="D47" s="50"/>
      <c r="E47" s="50">
        <v>7386131</v>
      </c>
      <c r="F47" s="50">
        <v>568292</v>
      </c>
      <c r="G47" s="50"/>
      <c r="H47" s="50"/>
      <c r="I47" s="50">
        <v>3055667</v>
      </c>
      <c r="J47" s="50"/>
      <c r="K47" s="50"/>
      <c r="L47" s="50">
        <v>417150</v>
      </c>
      <c r="M47" s="50"/>
      <c r="N47" s="50">
        <v>990772</v>
      </c>
      <c r="O47" s="50"/>
      <c r="P47" s="50"/>
      <c r="Q47" s="50">
        <v>1243307</v>
      </c>
      <c r="R47" s="50">
        <v>1309930</v>
      </c>
      <c r="S47" s="50">
        <v>5738537</v>
      </c>
      <c r="T47" s="50">
        <v>2544356</v>
      </c>
      <c r="U47" s="50">
        <v>14679198</v>
      </c>
      <c r="V47" s="50">
        <v>364352</v>
      </c>
      <c r="W47" s="50"/>
      <c r="X47" s="50"/>
      <c r="Y47" s="50">
        <f t="shared" si="1"/>
        <v>38297692</v>
      </c>
      <c r="Z47" s="50"/>
      <c r="AA47" s="50">
        <f t="shared" si="2"/>
        <v>38297692</v>
      </c>
    </row>
    <row r="48" spans="2:27" ht="14.25">
      <c r="B48" s="49" t="s">
        <v>73</v>
      </c>
      <c r="C48" s="50"/>
      <c r="D48" s="50"/>
      <c r="E48" s="50">
        <v>2272911</v>
      </c>
      <c r="F48" s="50">
        <v>11855773</v>
      </c>
      <c r="G48" s="50"/>
      <c r="H48" s="50"/>
      <c r="I48" s="50"/>
      <c r="J48" s="50"/>
      <c r="K48" s="50">
        <v>574228</v>
      </c>
      <c r="L48" s="50"/>
      <c r="M48" s="50"/>
      <c r="N48" s="50">
        <v>2612558</v>
      </c>
      <c r="O48" s="50"/>
      <c r="P48" s="50">
        <v>152049</v>
      </c>
      <c r="Q48" s="50"/>
      <c r="R48" s="50">
        <v>14774</v>
      </c>
      <c r="S48" s="50">
        <v>1120350</v>
      </c>
      <c r="T48" s="50">
        <v>790876</v>
      </c>
      <c r="U48" s="50"/>
      <c r="V48" s="50"/>
      <c r="W48" s="50"/>
      <c r="X48" s="50">
        <v>1</v>
      </c>
      <c r="Y48" s="50">
        <f t="shared" si="1"/>
        <v>19393520</v>
      </c>
      <c r="Z48" s="50"/>
      <c r="AA48" s="50">
        <f t="shared" si="2"/>
        <v>19393520</v>
      </c>
    </row>
    <row r="49" spans="2:27" ht="14.25">
      <c r="B49" s="49" t="s">
        <v>75</v>
      </c>
      <c r="C49" s="50"/>
      <c r="D49" s="50">
        <v>2487457</v>
      </c>
      <c r="E49" s="50">
        <v>333156</v>
      </c>
      <c r="F49" s="50">
        <v>2612063</v>
      </c>
      <c r="G49" s="50"/>
      <c r="H49" s="50"/>
      <c r="I49" s="50">
        <v>1773747</v>
      </c>
      <c r="J49" s="50">
        <v>5</v>
      </c>
      <c r="K49" s="50"/>
      <c r="L49" s="50"/>
      <c r="M49" s="50"/>
      <c r="N49" s="50"/>
      <c r="O49" s="50">
        <v>1</v>
      </c>
      <c r="P49" s="50">
        <v>217800</v>
      </c>
      <c r="Q49" s="50">
        <v>1</v>
      </c>
      <c r="R49" s="50"/>
      <c r="S49" s="50"/>
      <c r="T49" s="50">
        <v>1140766</v>
      </c>
      <c r="U49" s="50">
        <v>586546</v>
      </c>
      <c r="V49" s="50">
        <v>2</v>
      </c>
      <c r="W49" s="50">
        <v>1</v>
      </c>
      <c r="X49" s="50"/>
      <c r="Y49" s="50">
        <f t="shared" si="1"/>
        <v>9151545</v>
      </c>
      <c r="Z49" s="50"/>
      <c r="AA49" s="50">
        <f t="shared" si="2"/>
        <v>9151545</v>
      </c>
    </row>
    <row r="50" spans="2:27" ht="14.25">
      <c r="B50" s="49" t="s">
        <v>77</v>
      </c>
      <c r="C50" s="50">
        <v>787256</v>
      </c>
      <c r="D50" s="50">
        <v>7395805</v>
      </c>
      <c r="E50" s="50">
        <v>3671961</v>
      </c>
      <c r="F50" s="50">
        <v>8873140</v>
      </c>
      <c r="G50" s="50">
        <v>9</v>
      </c>
      <c r="H50" s="50"/>
      <c r="I50" s="50">
        <v>242651</v>
      </c>
      <c r="J50" s="50">
        <v>1732769</v>
      </c>
      <c r="K50" s="50">
        <v>6066593</v>
      </c>
      <c r="L50" s="50">
        <v>2601935</v>
      </c>
      <c r="M50" s="50">
        <v>4569929</v>
      </c>
      <c r="N50" s="50">
        <v>3059930</v>
      </c>
      <c r="O50" s="50">
        <v>1176594</v>
      </c>
      <c r="P50" s="50">
        <v>1465878</v>
      </c>
      <c r="Q50" s="50">
        <v>1915203</v>
      </c>
      <c r="R50" s="50">
        <v>4239515</v>
      </c>
      <c r="S50" s="50">
        <v>2371687</v>
      </c>
      <c r="T50" s="50">
        <v>4376730</v>
      </c>
      <c r="U50" s="50">
        <v>2918370</v>
      </c>
      <c r="V50" s="50">
        <v>174443430</v>
      </c>
      <c r="W50" s="50"/>
      <c r="X50" s="50"/>
      <c r="Y50" s="50">
        <f t="shared" si="1"/>
        <v>231909385</v>
      </c>
      <c r="Z50" s="50"/>
      <c r="AA50" s="50">
        <f t="shared" si="2"/>
        <v>231909385</v>
      </c>
    </row>
    <row r="51" spans="2:27" ht="14.25">
      <c r="B51" s="49" t="s">
        <v>79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>
        <f t="shared" si="1"/>
        <v>0</v>
      </c>
      <c r="Z51" s="50"/>
      <c r="AA51" s="50">
        <f t="shared" si="2"/>
        <v>0</v>
      </c>
    </row>
    <row r="52" spans="2:27" ht="14.25">
      <c r="B52" s="49" t="s">
        <v>81</v>
      </c>
      <c r="C52" s="50"/>
      <c r="D52" s="50"/>
      <c r="E52" s="50">
        <v>1420118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>
        <f t="shared" si="1"/>
        <v>1420118</v>
      </c>
      <c r="Z52" s="50"/>
      <c r="AA52" s="50">
        <f t="shared" si="2"/>
        <v>1420118</v>
      </c>
    </row>
    <row r="53" spans="2:27" ht="14.25">
      <c r="B53" s="49" t="s">
        <v>83</v>
      </c>
      <c r="C53" s="50">
        <v>149968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>
        <v>1185000</v>
      </c>
      <c r="W53" s="50"/>
      <c r="X53" s="50"/>
      <c r="Y53" s="50">
        <f t="shared" si="1"/>
        <v>1334968</v>
      </c>
      <c r="Z53" s="50"/>
      <c r="AA53" s="50">
        <f t="shared" si="2"/>
        <v>1334968</v>
      </c>
    </row>
    <row r="54" spans="2:27" ht="14.25">
      <c r="B54" s="49" t="s">
        <v>85</v>
      </c>
      <c r="C54" s="50"/>
      <c r="D54" s="50">
        <v>289800</v>
      </c>
      <c r="E54" s="50">
        <v>376380</v>
      </c>
      <c r="F54" s="50">
        <v>336960</v>
      </c>
      <c r="G54" s="50"/>
      <c r="H54" s="50"/>
      <c r="I54" s="50">
        <v>331879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>
        <v>8127773</v>
      </c>
      <c r="W54" s="50"/>
      <c r="X54" s="50"/>
      <c r="Y54" s="50">
        <f t="shared" si="1"/>
        <v>9462792</v>
      </c>
      <c r="Z54" s="50"/>
      <c r="AA54" s="50">
        <f t="shared" si="2"/>
        <v>9462792</v>
      </c>
    </row>
    <row r="55" spans="2:27" ht="14.25">
      <c r="B55" s="49" t="s">
        <v>87</v>
      </c>
      <c r="C55" s="50"/>
      <c r="D55" s="50"/>
      <c r="E55" s="50"/>
      <c r="F55" s="50"/>
      <c r="G55" s="50"/>
      <c r="H55" s="50"/>
      <c r="I55" s="50">
        <v>1274400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>
        <f t="shared" si="1"/>
        <v>1274400</v>
      </c>
      <c r="Z55" s="50"/>
      <c r="AA55" s="50">
        <f t="shared" si="2"/>
        <v>1274400</v>
      </c>
    </row>
    <row r="56" spans="2:27" ht="14.25">
      <c r="B56" s="49" t="s">
        <v>65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>
        <f t="shared" si="1"/>
        <v>0</v>
      </c>
      <c r="Z56" s="50"/>
      <c r="AA56" s="50">
        <f t="shared" si="2"/>
        <v>0</v>
      </c>
    </row>
    <row r="57" spans="2:27" ht="14.25">
      <c r="B57" s="49" t="s">
        <v>90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>
        <f t="shared" si="1"/>
        <v>0</v>
      </c>
      <c r="Z57" s="50"/>
      <c r="AA57" s="50">
        <f t="shared" si="2"/>
        <v>0</v>
      </c>
    </row>
    <row r="58" spans="2:27" ht="14.25">
      <c r="B58" s="49" t="s">
        <v>120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>
        <f t="shared" si="1"/>
        <v>0</v>
      </c>
      <c r="Z58" s="50"/>
      <c r="AA58" s="50">
        <f t="shared" si="2"/>
        <v>0</v>
      </c>
    </row>
    <row r="59" spans="2:27" ht="14.25">
      <c r="B59" s="49" t="s">
        <v>154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>
        <f t="shared" si="1"/>
        <v>0</v>
      </c>
      <c r="Z59" s="50"/>
      <c r="AA59" s="50">
        <f t="shared" si="2"/>
        <v>0</v>
      </c>
    </row>
    <row r="60" spans="2:27" ht="14.25">
      <c r="B60" s="49" t="s">
        <v>92</v>
      </c>
      <c r="C60" s="50"/>
      <c r="D60" s="50">
        <v>56462130</v>
      </c>
      <c r="E60" s="50">
        <v>18803125</v>
      </c>
      <c r="F60" s="50">
        <v>21651645</v>
      </c>
      <c r="G60" s="50">
        <v>4917630</v>
      </c>
      <c r="H60" s="50"/>
      <c r="I60" s="50">
        <v>10536710</v>
      </c>
      <c r="J60" s="50">
        <v>5437800</v>
      </c>
      <c r="K60" s="50">
        <v>10174620</v>
      </c>
      <c r="L60" s="50">
        <v>5637240</v>
      </c>
      <c r="M60" s="50">
        <v>7125600</v>
      </c>
      <c r="N60" s="50">
        <v>10641420</v>
      </c>
      <c r="O60" s="50">
        <v>5545500</v>
      </c>
      <c r="P60" s="50">
        <v>6493800</v>
      </c>
      <c r="Q60" s="50">
        <v>6210900</v>
      </c>
      <c r="R60" s="50">
        <v>7889040</v>
      </c>
      <c r="S60" s="50">
        <v>8482200</v>
      </c>
      <c r="T60" s="50">
        <v>9279830</v>
      </c>
      <c r="U60" s="50">
        <v>7167960</v>
      </c>
      <c r="V60" s="50"/>
      <c r="W60" s="50"/>
      <c r="X60" s="50"/>
      <c r="Y60" s="50">
        <f t="shared" si="1"/>
        <v>202457150</v>
      </c>
      <c r="Z60" s="50"/>
      <c r="AA60" s="50">
        <f t="shared" si="2"/>
        <v>202457150</v>
      </c>
    </row>
    <row r="61" spans="2:27" ht="14.25">
      <c r="B61" s="49" t="s">
        <v>94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>
        <f t="shared" si="1"/>
        <v>0</v>
      </c>
      <c r="Z61" s="50"/>
      <c r="AA61" s="50">
        <f t="shared" si="2"/>
        <v>0</v>
      </c>
    </row>
    <row r="62" spans="2:27" ht="14.25">
      <c r="B62" s="49" t="s">
        <v>96</v>
      </c>
      <c r="C62" s="50"/>
      <c r="D62" s="50">
        <v>52095000</v>
      </c>
      <c r="E62" s="50">
        <v>1500000</v>
      </c>
      <c r="F62" s="50">
        <v>38450000</v>
      </c>
      <c r="G62" s="50">
        <v>3000000</v>
      </c>
      <c r="H62" s="50"/>
      <c r="I62" s="50">
        <v>15000000</v>
      </c>
      <c r="J62" s="50">
        <v>7573000</v>
      </c>
      <c r="K62" s="50">
        <v>20900000</v>
      </c>
      <c r="L62" s="50">
        <v>10461813</v>
      </c>
      <c r="M62" s="50">
        <v>6643000</v>
      </c>
      <c r="N62" s="50">
        <v>25802000</v>
      </c>
      <c r="O62" s="50">
        <v>13200000</v>
      </c>
      <c r="P62" s="50">
        <v>14650000</v>
      </c>
      <c r="Q62" s="50">
        <v>15300000</v>
      </c>
      <c r="R62" s="50">
        <v>18200000</v>
      </c>
      <c r="S62" s="50">
        <v>22641000</v>
      </c>
      <c r="T62" s="50">
        <v>27520000</v>
      </c>
      <c r="U62" s="50">
        <v>20000000</v>
      </c>
      <c r="V62" s="50"/>
      <c r="W62" s="50"/>
      <c r="X62" s="50"/>
      <c r="Y62" s="50">
        <f t="shared" si="1"/>
        <v>312935813</v>
      </c>
      <c r="Z62" s="50"/>
      <c r="AA62" s="50">
        <f t="shared" si="2"/>
        <v>312935813</v>
      </c>
    </row>
    <row r="63" spans="2:27" ht="14.25">
      <c r="B63" s="49" t="s">
        <v>98</v>
      </c>
      <c r="C63" s="50"/>
      <c r="D63" s="50">
        <v>24000000</v>
      </c>
      <c r="E63" s="50"/>
      <c r="F63" s="50">
        <v>39000000</v>
      </c>
      <c r="G63" s="50">
        <v>1900000</v>
      </c>
      <c r="H63" s="50"/>
      <c r="I63" s="50"/>
      <c r="J63" s="50">
        <v>2700000</v>
      </c>
      <c r="K63" s="50">
        <v>8200000</v>
      </c>
      <c r="L63" s="50">
        <v>4500000</v>
      </c>
      <c r="M63" s="50">
        <v>6500000</v>
      </c>
      <c r="N63" s="50">
        <v>9242000</v>
      </c>
      <c r="O63" s="50">
        <v>5500000</v>
      </c>
      <c r="P63" s="50">
        <v>3000000</v>
      </c>
      <c r="Q63" s="50">
        <v>4673000</v>
      </c>
      <c r="R63" s="50">
        <v>9000000</v>
      </c>
      <c r="S63" s="50">
        <v>5000000</v>
      </c>
      <c r="T63" s="50">
        <v>5000000</v>
      </c>
      <c r="U63" s="50"/>
      <c r="V63" s="50"/>
      <c r="W63" s="50"/>
      <c r="X63" s="50"/>
      <c r="Y63" s="50">
        <f t="shared" si="1"/>
        <v>128215000</v>
      </c>
      <c r="Z63" s="50"/>
      <c r="AA63" s="50">
        <f t="shared" si="2"/>
        <v>128215000</v>
      </c>
    </row>
    <row r="64" spans="2:27" ht="14.25">
      <c r="B64" s="49" t="s">
        <v>100</v>
      </c>
      <c r="C64" s="50"/>
      <c r="D64" s="50"/>
      <c r="E64" s="50">
        <v>8500000</v>
      </c>
      <c r="F64" s="50">
        <v>25151448</v>
      </c>
      <c r="G64" s="50">
        <v>1500000</v>
      </c>
      <c r="H64" s="50"/>
      <c r="I64" s="50"/>
      <c r="J64" s="50">
        <v>5600000</v>
      </c>
      <c r="K64" s="50">
        <v>5000000</v>
      </c>
      <c r="L64" s="50">
        <v>5400000</v>
      </c>
      <c r="M64" s="50">
        <v>863112</v>
      </c>
      <c r="N64" s="50">
        <v>8000000</v>
      </c>
      <c r="O64" s="50">
        <v>3000000</v>
      </c>
      <c r="P64" s="50">
        <v>1413360</v>
      </c>
      <c r="Q64" s="50">
        <v>5300000</v>
      </c>
      <c r="R64" s="50">
        <v>5600000</v>
      </c>
      <c r="S64" s="50">
        <v>5000000</v>
      </c>
      <c r="T64" s="50">
        <v>5000000</v>
      </c>
      <c r="U64" s="50"/>
      <c r="V64" s="50"/>
      <c r="W64" s="50"/>
      <c r="X64" s="50"/>
      <c r="Y64" s="50">
        <f t="shared" si="1"/>
        <v>85327920</v>
      </c>
      <c r="Z64" s="50"/>
      <c r="AA64" s="50">
        <f t="shared" si="2"/>
        <v>85327920</v>
      </c>
    </row>
    <row r="65" spans="2:27" ht="14.25">
      <c r="B65" s="49" t="s">
        <v>101</v>
      </c>
      <c r="C65" s="50"/>
      <c r="D65" s="50">
        <v>395940000</v>
      </c>
      <c r="E65" s="50">
        <v>163589000</v>
      </c>
      <c r="F65" s="50">
        <v>232783600</v>
      </c>
      <c r="G65" s="50">
        <v>4650000</v>
      </c>
      <c r="H65" s="50"/>
      <c r="I65" s="50">
        <v>24600000</v>
      </c>
      <c r="J65" s="50">
        <v>34662000</v>
      </c>
      <c r="K65" s="50">
        <v>52207000</v>
      </c>
      <c r="L65" s="50">
        <v>40845000</v>
      </c>
      <c r="M65" s="50">
        <v>28325000</v>
      </c>
      <c r="N65" s="50">
        <v>81061000</v>
      </c>
      <c r="O65" s="50">
        <v>20534000</v>
      </c>
      <c r="P65" s="50">
        <v>20598000</v>
      </c>
      <c r="Q65" s="50">
        <v>52749000</v>
      </c>
      <c r="R65" s="50">
        <v>66911000</v>
      </c>
      <c r="S65" s="50">
        <v>20141000</v>
      </c>
      <c r="T65" s="50">
        <v>13526000</v>
      </c>
      <c r="U65" s="50"/>
      <c r="V65" s="50"/>
      <c r="W65" s="50"/>
      <c r="X65" s="50"/>
      <c r="Y65" s="50">
        <f t="shared" si="1"/>
        <v>1253121600</v>
      </c>
      <c r="Z65" s="50"/>
      <c r="AA65" s="50">
        <f t="shared" si="2"/>
        <v>1253121600</v>
      </c>
    </row>
    <row r="66" spans="2:27" ht="14.25">
      <c r="B66" s="49" t="s">
        <v>102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>
        <f t="shared" si="1"/>
        <v>0</v>
      </c>
      <c r="Z66" s="50"/>
      <c r="AA66" s="50">
        <f t="shared" si="2"/>
        <v>0</v>
      </c>
    </row>
    <row r="67" spans="2:27" ht="14.25">
      <c r="B67" s="49" t="s">
        <v>103</v>
      </c>
      <c r="C67" s="50"/>
      <c r="D67" s="50"/>
      <c r="E67" s="50"/>
      <c r="F67" s="50"/>
      <c r="G67" s="50"/>
      <c r="H67" s="50"/>
      <c r="I67" s="50"/>
      <c r="J67" s="50">
        <v>178200</v>
      </c>
      <c r="K67" s="50">
        <v>178200</v>
      </c>
      <c r="L67" s="50">
        <v>178200</v>
      </c>
      <c r="M67" s="50">
        <v>178200</v>
      </c>
      <c r="N67" s="50">
        <v>178200</v>
      </c>
      <c r="O67" s="50">
        <v>178200</v>
      </c>
      <c r="P67" s="50">
        <v>178200</v>
      </c>
      <c r="Q67" s="50">
        <v>178200</v>
      </c>
      <c r="R67" s="50">
        <v>178200</v>
      </c>
      <c r="S67" s="50">
        <v>178200</v>
      </c>
      <c r="T67" s="50">
        <v>178200</v>
      </c>
      <c r="U67" s="50">
        <v>245700</v>
      </c>
      <c r="V67" s="50"/>
      <c r="W67" s="50"/>
      <c r="X67" s="50"/>
      <c r="Y67" s="50">
        <f t="shared" si="1"/>
        <v>2205900</v>
      </c>
      <c r="Z67" s="50"/>
      <c r="AA67" s="50">
        <f t="shared" si="2"/>
        <v>2205900</v>
      </c>
    </row>
    <row r="68" spans="2:27" ht="14.25">
      <c r="B68" s="49" t="s">
        <v>104</v>
      </c>
      <c r="C68" s="50"/>
      <c r="D68" s="50">
        <v>147377</v>
      </c>
      <c r="E68" s="50">
        <v>1</v>
      </c>
      <c r="F68" s="50"/>
      <c r="G68" s="50"/>
      <c r="H68" s="50"/>
      <c r="I68" s="50"/>
      <c r="J68" s="50"/>
      <c r="K68" s="50">
        <v>425124</v>
      </c>
      <c r="L68" s="50">
        <v>354798</v>
      </c>
      <c r="M68" s="50"/>
      <c r="N68" s="50">
        <v>438964</v>
      </c>
      <c r="O68" s="50">
        <v>446105</v>
      </c>
      <c r="P68" s="50">
        <v>602082</v>
      </c>
      <c r="Q68" s="50">
        <v>408249</v>
      </c>
      <c r="R68" s="50">
        <v>348009</v>
      </c>
      <c r="S68" s="50"/>
      <c r="T68" s="50">
        <v>210000</v>
      </c>
      <c r="U68" s="50">
        <v>328238</v>
      </c>
      <c r="V68" s="50">
        <v>686665</v>
      </c>
      <c r="W68" s="50"/>
      <c r="X68" s="50"/>
      <c r="Y68" s="50">
        <f t="shared" si="1"/>
        <v>4395612</v>
      </c>
      <c r="Z68" s="50"/>
      <c r="AA68" s="50">
        <f t="shared" si="2"/>
        <v>4395612</v>
      </c>
    </row>
    <row r="69" spans="2:27" ht="14.25">
      <c r="B69" s="51" t="s">
        <v>51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>
        <f t="shared" si="1"/>
        <v>0</v>
      </c>
      <c r="Z69" s="52"/>
      <c r="AA69" s="52">
        <f t="shared" si="2"/>
        <v>0</v>
      </c>
    </row>
    <row r="70" spans="2:27" ht="14.25">
      <c r="B70" s="45" t="s">
        <v>106</v>
      </c>
      <c r="C70" s="46">
        <f t="shared" ref="C70:X70" si="6">+C9 +C37</f>
        <v>336158732</v>
      </c>
      <c r="D70" s="46">
        <f t="shared" si="6"/>
        <v>2379291783</v>
      </c>
      <c r="E70" s="46">
        <f t="shared" si="6"/>
        <v>681656227</v>
      </c>
      <c r="F70" s="46">
        <f t="shared" si="6"/>
        <v>1066882989</v>
      </c>
      <c r="G70" s="46">
        <f t="shared" si="6"/>
        <v>347951483</v>
      </c>
      <c r="H70" s="46">
        <f t="shared" si="6"/>
        <v>0</v>
      </c>
      <c r="I70" s="46">
        <f t="shared" si="6"/>
        <v>744424256</v>
      </c>
      <c r="J70" s="46">
        <f t="shared" si="6"/>
        <v>141093828</v>
      </c>
      <c r="K70" s="46">
        <f t="shared" si="6"/>
        <v>175872505</v>
      </c>
      <c r="L70" s="46">
        <f t="shared" si="6"/>
        <v>128203321</v>
      </c>
      <c r="M70" s="46">
        <f t="shared" si="6"/>
        <v>108441224</v>
      </c>
      <c r="N70" s="46">
        <f t="shared" si="6"/>
        <v>362488841</v>
      </c>
      <c r="O70" s="46">
        <f t="shared" si="6"/>
        <v>74098473</v>
      </c>
      <c r="P70" s="46">
        <f t="shared" si="6"/>
        <v>175934754</v>
      </c>
      <c r="Q70" s="46">
        <f t="shared" si="6"/>
        <v>145679831</v>
      </c>
      <c r="R70" s="46">
        <f t="shared" si="6"/>
        <v>227429297</v>
      </c>
      <c r="S70" s="46">
        <f t="shared" si="6"/>
        <v>254200358</v>
      </c>
      <c r="T70" s="46">
        <f t="shared" si="6"/>
        <v>262607509</v>
      </c>
      <c r="U70" s="46">
        <f t="shared" si="6"/>
        <v>305077341</v>
      </c>
      <c r="V70" s="46">
        <f t="shared" si="6"/>
        <v>3691839216</v>
      </c>
      <c r="W70" s="46">
        <f t="shared" si="6"/>
        <v>25865714</v>
      </c>
      <c r="X70" s="46">
        <f t="shared" si="6"/>
        <v>8784919</v>
      </c>
      <c r="Y70" s="46">
        <f t="shared" si="1"/>
        <v>11643982601</v>
      </c>
      <c r="Z70" s="46">
        <f>+Z9 +Z37</f>
        <v>76312181</v>
      </c>
      <c r="AA70" s="46">
        <f t="shared" si="2"/>
        <v>11567670420</v>
      </c>
    </row>
    <row r="71" spans="2:27" ht="14.25">
      <c r="B71" s="9" t="s">
        <v>121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</row>
    <row r="72" spans="2:27" ht="14.25">
      <c r="B72" s="45" t="s">
        <v>10</v>
      </c>
      <c r="C72" s="46">
        <f t="shared" ref="C72:X72" si="7">+C73+C74+C75+C76+C77+C78+C79+C80+C81+C82+C83+C84+C85+C86+C87+C88+C89+C90+C91+C92+C93+C94+C95</f>
        <v>33904939</v>
      </c>
      <c r="D72" s="46">
        <f t="shared" si="7"/>
        <v>129152639</v>
      </c>
      <c r="E72" s="46">
        <f t="shared" si="7"/>
        <v>20513523</v>
      </c>
      <c r="F72" s="46">
        <f t="shared" si="7"/>
        <v>29562537</v>
      </c>
      <c r="G72" s="46">
        <f t="shared" si="7"/>
        <v>3227597</v>
      </c>
      <c r="H72" s="46">
        <f t="shared" si="7"/>
        <v>0</v>
      </c>
      <c r="I72" s="46">
        <f t="shared" si="7"/>
        <v>48423852</v>
      </c>
      <c r="J72" s="46">
        <f t="shared" si="7"/>
        <v>7898001</v>
      </c>
      <c r="K72" s="46">
        <f t="shared" si="7"/>
        <v>13110796</v>
      </c>
      <c r="L72" s="46">
        <f t="shared" si="7"/>
        <v>8823300</v>
      </c>
      <c r="M72" s="46">
        <f t="shared" si="7"/>
        <v>10598563</v>
      </c>
      <c r="N72" s="46">
        <f t="shared" si="7"/>
        <v>15230801</v>
      </c>
      <c r="O72" s="46">
        <f t="shared" si="7"/>
        <v>8038490</v>
      </c>
      <c r="P72" s="46">
        <f t="shared" si="7"/>
        <v>11984385</v>
      </c>
      <c r="Q72" s="46">
        <f t="shared" si="7"/>
        <v>9620732</v>
      </c>
      <c r="R72" s="46">
        <f t="shared" si="7"/>
        <v>12440833</v>
      </c>
      <c r="S72" s="46">
        <f t="shared" si="7"/>
        <v>17204600</v>
      </c>
      <c r="T72" s="46">
        <f t="shared" si="7"/>
        <v>20935487</v>
      </c>
      <c r="U72" s="46">
        <f t="shared" si="7"/>
        <v>18383858</v>
      </c>
      <c r="V72" s="46">
        <f t="shared" si="7"/>
        <v>995483730</v>
      </c>
      <c r="W72" s="46">
        <f t="shared" si="7"/>
        <v>1861197</v>
      </c>
      <c r="X72" s="46">
        <f t="shared" si="7"/>
        <v>40167171</v>
      </c>
      <c r="Y72" s="46">
        <f t="shared" si="1"/>
        <v>1456567031</v>
      </c>
      <c r="Z72" s="46">
        <f>+Z73+Z74+Z75+Z76+Z77+Z78+Z79+Z80+Z81+Z82+Z83+Z84+Z85+Z86+Z87+Z88+Z89+Z90+Z91+Z92+Z93+Z94+Z95</f>
        <v>76312181</v>
      </c>
      <c r="AA72" s="46">
        <f t="shared" si="2"/>
        <v>1380254850</v>
      </c>
    </row>
    <row r="73" spans="2:27" ht="14.25">
      <c r="B73" s="47" t="s">
        <v>12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>
        <f t="shared" ref="Y73:Y124" si="8">+C73+D73+E73+F73+G73+H73+I73+J73+K73+L73+M73+N73+O73+P73+Q73+R73+S73+T73+U73+V73+W73+X73</f>
        <v>0</v>
      </c>
      <c r="Z73" s="48"/>
      <c r="AA73" s="48">
        <f t="shared" ref="AA73:AA124" si="9">Y73-Z73</f>
        <v>0</v>
      </c>
    </row>
    <row r="74" spans="2:27" ht="14.25">
      <c r="B74" s="49" t="s">
        <v>14</v>
      </c>
      <c r="C74" s="50">
        <v>850305</v>
      </c>
      <c r="D74" s="50">
        <v>27397628</v>
      </c>
      <c r="E74" s="50">
        <v>10369333</v>
      </c>
      <c r="F74" s="50">
        <v>16475669</v>
      </c>
      <c r="G74" s="50">
        <v>1503560</v>
      </c>
      <c r="H74" s="50"/>
      <c r="I74" s="50">
        <v>16339745</v>
      </c>
      <c r="J74" s="50">
        <v>5539557</v>
      </c>
      <c r="K74" s="50">
        <v>9066316</v>
      </c>
      <c r="L74" s="50">
        <v>6414024</v>
      </c>
      <c r="M74" s="50">
        <v>7031421</v>
      </c>
      <c r="N74" s="50">
        <v>10221664</v>
      </c>
      <c r="O74" s="50">
        <v>5329168</v>
      </c>
      <c r="P74" s="50">
        <v>6374977</v>
      </c>
      <c r="Q74" s="50">
        <v>6627593</v>
      </c>
      <c r="R74" s="50">
        <v>8462233</v>
      </c>
      <c r="S74" s="50">
        <v>10325347</v>
      </c>
      <c r="T74" s="50">
        <v>12473642</v>
      </c>
      <c r="U74" s="50">
        <v>10025455</v>
      </c>
      <c r="V74" s="50">
        <v>540160230</v>
      </c>
      <c r="W74" s="50">
        <v>599327</v>
      </c>
      <c r="X74" s="50">
        <v>38265003</v>
      </c>
      <c r="Y74" s="50">
        <f t="shared" si="8"/>
        <v>749852197</v>
      </c>
      <c r="Z74" s="50">
        <v>69673083</v>
      </c>
      <c r="AA74" s="50">
        <f t="shared" si="9"/>
        <v>680179114</v>
      </c>
    </row>
    <row r="75" spans="2:27" ht="14.25">
      <c r="B75" s="49" t="s">
        <v>16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>
        <f t="shared" si="8"/>
        <v>0</v>
      </c>
      <c r="Z75" s="50"/>
      <c r="AA75" s="50">
        <f t="shared" si="9"/>
        <v>0</v>
      </c>
    </row>
    <row r="76" spans="2:27" ht="14.25">
      <c r="B76" s="49" t="s">
        <v>18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>
        <f t="shared" si="8"/>
        <v>0</v>
      </c>
      <c r="Z76" s="50"/>
      <c r="AA76" s="50">
        <f t="shared" si="9"/>
        <v>0</v>
      </c>
    </row>
    <row r="77" spans="2:27" ht="14.25">
      <c r="B77" s="49" t="s">
        <v>20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>
        <f t="shared" si="8"/>
        <v>0</v>
      </c>
      <c r="Z77" s="50"/>
      <c r="AA77" s="50">
        <f t="shared" si="9"/>
        <v>0</v>
      </c>
    </row>
    <row r="78" spans="2:27" ht="14.25">
      <c r="B78" s="49" t="s">
        <v>22</v>
      </c>
      <c r="C78" s="50"/>
      <c r="D78" s="50">
        <v>64310000</v>
      </c>
      <c r="E78" s="50"/>
      <c r="F78" s="50"/>
      <c r="G78" s="50"/>
      <c r="H78" s="50"/>
      <c r="I78" s="50">
        <v>22880000</v>
      </c>
      <c r="J78" s="50"/>
      <c r="K78" s="50"/>
      <c r="L78" s="50"/>
      <c r="M78" s="50"/>
      <c r="N78" s="50"/>
      <c r="O78" s="50"/>
      <c r="P78" s="50">
        <v>2960000</v>
      </c>
      <c r="Q78" s="50"/>
      <c r="R78" s="50"/>
      <c r="S78" s="50">
        <v>2380000</v>
      </c>
      <c r="T78" s="50">
        <v>3228000</v>
      </c>
      <c r="U78" s="50">
        <v>3372000</v>
      </c>
      <c r="V78" s="50">
        <v>203560000</v>
      </c>
      <c r="W78" s="50"/>
      <c r="X78" s="50"/>
      <c r="Y78" s="50">
        <f t="shared" si="8"/>
        <v>302690000</v>
      </c>
      <c r="Z78" s="50"/>
      <c r="AA78" s="50">
        <f t="shared" si="9"/>
        <v>302690000</v>
      </c>
    </row>
    <row r="79" spans="2:27" ht="14.25">
      <c r="B79" s="49" t="s">
        <v>24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>
        <v>143800000</v>
      </c>
      <c r="W79" s="50"/>
      <c r="X79" s="50"/>
      <c r="Y79" s="50">
        <f t="shared" si="8"/>
        <v>143800000</v>
      </c>
      <c r="Z79" s="50"/>
      <c r="AA79" s="50">
        <f t="shared" si="9"/>
        <v>143800000</v>
      </c>
    </row>
    <row r="80" spans="2:27" ht="14.25">
      <c r="B80" s="49" t="s">
        <v>26</v>
      </c>
      <c r="C80" s="50"/>
      <c r="D80" s="50"/>
      <c r="E80" s="50">
        <v>681672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>
        <f t="shared" si="8"/>
        <v>681672</v>
      </c>
      <c r="Z80" s="50"/>
      <c r="AA80" s="50">
        <f t="shared" si="9"/>
        <v>681672</v>
      </c>
    </row>
    <row r="81" spans="2:27" ht="14.25">
      <c r="B81" s="49" t="s">
        <v>28</v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>
        <f t="shared" si="8"/>
        <v>0</v>
      </c>
      <c r="Z81" s="50"/>
      <c r="AA81" s="50">
        <f t="shared" si="9"/>
        <v>0</v>
      </c>
    </row>
    <row r="82" spans="2:27" ht="14.25">
      <c r="B82" s="49" t="s">
        <v>122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>
        <f t="shared" si="8"/>
        <v>0</v>
      </c>
      <c r="Z82" s="50"/>
      <c r="AA82" s="50">
        <f t="shared" si="9"/>
        <v>0</v>
      </c>
    </row>
    <row r="83" spans="2:27" ht="14.25">
      <c r="B83" s="49" t="s">
        <v>155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>
        <f t="shared" si="8"/>
        <v>0</v>
      </c>
      <c r="Z83" s="50"/>
      <c r="AA83" s="50">
        <f t="shared" si="9"/>
        <v>0</v>
      </c>
    </row>
    <row r="84" spans="2:27" ht="14.25">
      <c r="B84" s="49" t="s">
        <v>30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>
        <f t="shared" si="8"/>
        <v>0</v>
      </c>
      <c r="Z84" s="50"/>
      <c r="AA84" s="50">
        <f t="shared" si="9"/>
        <v>0</v>
      </c>
    </row>
    <row r="85" spans="2:27" ht="14.25">
      <c r="B85" s="49" t="s">
        <v>32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>
        <f t="shared" si="8"/>
        <v>0</v>
      </c>
      <c r="Z85" s="50"/>
      <c r="AA85" s="50">
        <f t="shared" si="9"/>
        <v>0</v>
      </c>
    </row>
    <row r="86" spans="2:27" ht="14.25">
      <c r="B86" s="49" t="s">
        <v>34</v>
      </c>
      <c r="C86" s="50">
        <v>29538085</v>
      </c>
      <c r="D86" s="50">
        <v>11774011</v>
      </c>
      <c r="E86" s="50">
        <v>1972518</v>
      </c>
      <c r="F86" s="50">
        <v>2287311</v>
      </c>
      <c r="G86" s="50">
        <v>239774</v>
      </c>
      <c r="H86" s="50"/>
      <c r="I86" s="50">
        <v>1878107</v>
      </c>
      <c r="J86" s="50">
        <v>663444</v>
      </c>
      <c r="K86" s="50">
        <v>1013480</v>
      </c>
      <c r="L86" s="50">
        <v>803276</v>
      </c>
      <c r="M86" s="50">
        <v>831142</v>
      </c>
      <c r="N86" s="50">
        <v>1280137</v>
      </c>
      <c r="O86" s="50">
        <v>646322</v>
      </c>
      <c r="P86" s="50">
        <v>716408</v>
      </c>
      <c r="Q86" s="50">
        <v>691139</v>
      </c>
      <c r="R86" s="50">
        <v>910600</v>
      </c>
      <c r="S86" s="50">
        <v>1156253</v>
      </c>
      <c r="T86" s="50">
        <v>1448845</v>
      </c>
      <c r="U86" s="50">
        <v>1122403</v>
      </c>
      <c r="V86" s="50">
        <v>18065779</v>
      </c>
      <c r="W86" s="50"/>
      <c r="X86" s="50"/>
      <c r="Y86" s="50">
        <f t="shared" si="8"/>
        <v>77039034</v>
      </c>
      <c r="Z86" s="50"/>
      <c r="AA86" s="50">
        <f t="shared" si="9"/>
        <v>77039034</v>
      </c>
    </row>
    <row r="87" spans="2:27" ht="14.25">
      <c r="B87" s="49" t="s">
        <v>36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>
        <f t="shared" si="8"/>
        <v>0</v>
      </c>
      <c r="Z87" s="50"/>
      <c r="AA87" s="50">
        <f t="shared" si="9"/>
        <v>0</v>
      </c>
    </row>
    <row r="88" spans="2:27" ht="14.25">
      <c r="B88" s="49" t="s">
        <v>38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>
        <f t="shared" si="8"/>
        <v>0</v>
      </c>
      <c r="Z88" s="50"/>
      <c r="AA88" s="50">
        <f t="shared" si="9"/>
        <v>0</v>
      </c>
    </row>
    <row r="89" spans="2:27" ht="14.25">
      <c r="B89" s="49" t="s">
        <v>123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>
        <f t="shared" si="8"/>
        <v>0</v>
      </c>
      <c r="Z89" s="50"/>
      <c r="AA89" s="50">
        <f t="shared" si="9"/>
        <v>0</v>
      </c>
    </row>
    <row r="90" spans="2:27" ht="14.25">
      <c r="B90" s="49" t="s">
        <v>156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>
        <f t="shared" si="8"/>
        <v>0</v>
      </c>
      <c r="Z90" s="50"/>
      <c r="AA90" s="50">
        <f t="shared" si="9"/>
        <v>0</v>
      </c>
    </row>
    <row r="91" spans="2:27" ht="14.25">
      <c r="B91" s="49" t="s">
        <v>40</v>
      </c>
      <c r="C91" s="50">
        <v>3319549</v>
      </c>
      <c r="D91" s="50"/>
      <c r="E91" s="50"/>
      <c r="F91" s="50">
        <v>3062557</v>
      </c>
      <c r="G91" s="50">
        <v>259263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>
        <f t="shared" si="8"/>
        <v>6641369</v>
      </c>
      <c r="Z91" s="50">
        <v>6639098</v>
      </c>
      <c r="AA91" s="50">
        <f t="shared" si="9"/>
        <v>2271</v>
      </c>
    </row>
    <row r="92" spans="2:27" ht="14.25">
      <c r="B92" s="49" t="s">
        <v>42</v>
      </c>
      <c r="C92" s="50">
        <v>197000</v>
      </c>
      <c r="D92" s="50">
        <v>25671000</v>
      </c>
      <c r="E92" s="50">
        <v>7490000</v>
      </c>
      <c r="F92" s="50">
        <v>7737000</v>
      </c>
      <c r="G92" s="50">
        <v>1225000</v>
      </c>
      <c r="H92" s="50"/>
      <c r="I92" s="50">
        <v>7326000</v>
      </c>
      <c r="J92" s="50">
        <v>1695000</v>
      </c>
      <c r="K92" s="50">
        <v>3031000</v>
      </c>
      <c r="L92" s="50">
        <v>1606000</v>
      </c>
      <c r="M92" s="50">
        <v>2736000</v>
      </c>
      <c r="N92" s="50">
        <v>3729000</v>
      </c>
      <c r="O92" s="50">
        <v>2063000</v>
      </c>
      <c r="P92" s="50">
        <v>1933000</v>
      </c>
      <c r="Q92" s="50">
        <v>2302000</v>
      </c>
      <c r="R92" s="50">
        <v>3068000</v>
      </c>
      <c r="S92" s="50">
        <v>3343000</v>
      </c>
      <c r="T92" s="50">
        <v>3785000</v>
      </c>
      <c r="U92" s="50">
        <v>3864000</v>
      </c>
      <c r="V92" s="50">
        <v>89897721</v>
      </c>
      <c r="W92" s="50">
        <v>1261870</v>
      </c>
      <c r="X92" s="50">
        <v>1902168</v>
      </c>
      <c r="Y92" s="50">
        <f t="shared" si="8"/>
        <v>175862759</v>
      </c>
      <c r="Z92" s="50"/>
      <c r="AA92" s="50">
        <f t="shared" si="9"/>
        <v>175862759</v>
      </c>
    </row>
    <row r="93" spans="2:27" ht="14.25">
      <c r="B93" s="49" t="s">
        <v>44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>
        <f t="shared" si="8"/>
        <v>0</v>
      </c>
      <c r="Z93" s="50"/>
      <c r="AA93" s="50">
        <f t="shared" si="9"/>
        <v>0</v>
      </c>
    </row>
    <row r="94" spans="2:27" ht="14.25">
      <c r="B94" s="49" t="s">
        <v>46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>
        <f t="shared" si="8"/>
        <v>0</v>
      </c>
      <c r="Z94" s="50"/>
      <c r="AA94" s="50">
        <f t="shared" si="9"/>
        <v>0</v>
      </c>
    </row>
    <row r="95" spans="2:27" ht="14.25">
      <c r="B95" s="49" t="s">
        <v>48</v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>
        <f t="shared" si="8"/>
        <v>0</v>
      </c>
      <c r="Z95" s="50"/>
      <c r="AA95" s="50">
        <f t="shared" si="9"/>
        <v>0</v>
      </c>
    </row>
    <row r="96" spans="2:27" ht="14.25">
      <c r="B96" s="45" t="s">
        <v>54</v>
      </c>
      <c r="C96" s="46">
        <f t="shared" ref="C96:X96" si="10">+C97+C98+C99+C100+C101+C102+C103+C104+C105+C106</f>
        <v>0</v>
      </c>
      <c r="D96" s="46">
        <f t="shared" si="10"/>
        <v>506632130</v>
      </c>
      <c r="E96" s="46">
        <f t="shared" si="10"/>
        <v>19541571</v>
      </c>
      <c r="F96" s="46">
        <f t="shared" si="10"/>
        <v>21651645</v>
      </c>
      <c r="G96" s="46">
        <f t="shared" si="10"/>
        <v>4917630</v>
      </c>
      <c r="H96" s="46">
        <f t="shared" si="10"/>
        <v>0</v>
      </c>
      <c r="I96" s="46">
        <f t="shared" si="10"/>
        <v>269211110</v>
      </c>
      <c r="J96" s="46">
        <f t="shared" si="10"/>
        <v>5437800</v>
      </c>
      <c r="K96" s="46">
        <f t="shared" si="10"/>
        <v>10174620</v>
      </c>
      <c r="L96" s="46">
        <f t="shared" si="10"/>
        <v>5637240</v>
      </c>
      <c r="M96" s="46">
        <f t="shared" si="10"/>
        <v>7125600</v>
      </c>
      <c r="N96" s="46">
        <f t="shared" si="10"/>
        <v>10641420</v>
      </c>
      <c r="O96" s="46">
        <f t="shared" si="10"/>
        <v>5545500</v>
      </c>
      <c r="P96" s="46">
        <f t="shared" si="10"/>
        <v>24253800</v>
      </c>
      <c r="Q96" s="46">
        <f t="shared" si="10"/>
        <v>6210900</v>
      </c>
      <c r="R96" s="46">
        <f t="shared" si="10"/>
        <v>7889040</v>
      </c>
      <c r="S96" s="46">
        <f t="shared" si="10"/>
        <v>32282200</v>
      </c>
      <c r="T96" s="46">
        <f t="shared" si="10"/>
        <v>50974830</v>
      </c>
      <c r="U96" s="46">
        <f t="shared" si="10"/>
        <v>63367960</v>
      </c>
      <c r="V96" s="46">
        <f t="shared" si="10"/>
        <v>958853333</v>
      </c>
      <c r="W96" s="46">
        <f t="shared" si="10"/>
        <v>906000</v>
      </c>
      <c r="X96" s="46">
        <f t="shared" si="10"/>
        <v>1365000</v>
      </c>
      <c r="Y96" s="46">
        <f t="shared" si="8"/>
        <v>2012619329</v>
      </c>
      <c r="Z96" s="46">
        <f>+Z97+Z98+Z99+Z100+Z101+Z102+Z103+Z104+Z105+Z106</f>
        <v>0</v>
      </c>
      <c r="AA96" s="46">
        <f t="shared" si="9"/>
        <v>2012619329</v>
      </c>
    </row>
    <row r="97" spans="2:27" ht="14.25">
      <c r="B97" s="47" t="s">
        <v>56</v>
      </c>
      <c r="C97" s="48"/>
      <c r="D97" s="48">
        <v>450170000</v>
      </c>
      <c r="E97" s="48"/>
      <c r="F97" s="48"/>
      <c r="G97" s="48"/>
      <c r="H97" s="48"/>
      <c r="I97" s="48">
        <v>257400000</v>
      </c>
      <c r="J97" s="48"/>
      <c r="K97" s="48"/>
      <c r="L97" s="48"/>
      <c r="M97" s="48"/>
      <c r="N97" s="48"/>
      <c r="O97" s="48"/>
      <c r="P97" s="48">
        <v>17760000</v>
      </c>
      <c r="Q97" s="48"/>
      <c r="R97" s="48"/>
      <c r="S97" s="48">
        <v>23800000</v>
      </c>
      <c r="T97" s="48">
        <v>41695000</v>
      </c>
      <c r="U97" s="48">
        <v>56200000</v>
      </c>
      <c r="V97" s="48">
        <v>535980000</v>
      </c>
      <c r="W97" s="48"/>
      <c r="X97" s="48"/>
      <c r="Y97" s="48">
        <f t="shared" si="8"/>
        <v>1383005000</v>
      </c>
      <c r="Z97" s="48"/>
      <c r="AA97" s="48">
        <f t="shared" si="9"/>
        <v>1383005000</v>
      </c>
    </row>
    <row r="98" spans="2:27" ht="14.25">
      <c r="B98" s="49" t="s">
        <v>58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>
        <v>248000000</v>
      </c>
      <c r="W98" s="50"/>
      <c r="X98" s="50"/>
      <c r="Y98" s="50">
        <f t="shared" si="8"/>
        <v>248000000</v>
      </c>
      <c r="Z98" s="50"/>
      <c r="AA98" s="50">
        <f t="shared" si="9"/>
        <v>248000000</v>
      </c>
    </row>
    <row r="99" spans="2:27" ht="14.25">
      <c r="B99" s="49" t="s">
        <v>60</v>
      </c>
      <c r="C99" s="50"/>
      <c r="D99" s="50"/>
      <c r="E99" s="50">
        <v>738446</v>
      </c>
      <c r="F99" s="50"/>
      <c r="G99" s="50"/>
      <c r="H99" s="50"/>
      <c r="I99" s="50">
        <v>1274400</v>
      </c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>
        <f t="shared" si="8"/>
        <v>2012846</v>
      </c>
      <c r="Z99" s="50"/>
      <c r="AA99" s="50">
        <f t="shared" si="9"/>
        <v>2012846</v>
      </c>
    </row>
    <row r="100" spans="2:27" ht="14.25">
      <c r="B100" s="49" t="s">
        <v>62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>
        <f t="shared" si="8"/>
        <v>0</v>
      </c>
      <c r="Z100" s="50"/>
      <c r="AA100" s="50">
        <f t="shared" si="9"/>
        <v>0</v>
      </c>
    </row>
    <row r="101" spans="2:27" ht="14.25">
      <c r="B101" s="49" t="s">
        <v>124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>
        <f t="shared" si="8"/>
        <v>0</v>
      </c>
      <c r="Z101" s="50"/>
      <c r="AA101" s="50">
        <f t="shared" si="9"/>
        <v>0</v>
      </c>
    </row>
    <row r="102" spans="2:27" ht="14.25">
      <c r="B102" s="49" t="s">
        <v>157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>
        <f t="shared" si="8"/>
        <v>0</v>
      </c>
      <c r="Z102" s="50"/>
      <c r="AA102" s="50">
        <f t="shared" si="9"/>
        <v>0</v>
      </c>
    </row>
    <row r="103" spans="2:27" ht="14.25">
      <c r="B103" s="49" t="s">
        <v>64</v>
      </c>
      <c r="C103" s="50"/>
      <c r="D103" s="50">
        <v>56462130</v>
      </c>
      <c r="E103" s="50">
        <v>18803125</v>
      </c>
      <c r="F103" s="50">
        <v>21651645</v>
      </c>
      <c r="G103" s="50">
        <v>4917630</v>
      </c>
      <c r="H103" s="50"/>
      <c r="I103" s="50">
        <v>10536710</v>
      </c>
      <c r="J103" s="50">
        <v>5437800</v>
      </c>
      <c r="K103" s="50">
        <v>10174620</v>
      </c>
      <c r="L103" s="50">
        <v>5637240</v>
      </c>
      <c r="M103" s="50">
        <v>7125600</v>
      </c>
      <c r="N103" s="50">
        <v>10641420</v>
      </c>
      <c r="O103" s="50">
        <v>5545500</v>
      </c>
      <c r="P103" s="50">
        <v>6493800</v>
      </c>
      <c r="Q103" s="50">
        <v>6210900</v>
      </c>
      <c r="R103" s="50">
        <v>7889040</v>
      </c>
      <c r="S103" s="50">
        <v>8482200</v>
      </c>
      <c r="T103" s="50">
        <v>9279830</v>
      </c>
      <c r="U103" s="50">
        <v>7167960</v>
      </c>
      <c r="V103" s="50">
        <v>174873333</v>
      </c>
      <c r="W103" s="50">
        <v>906000</v>
      </c>
      <c r="X103" s="50">
        <v>1365000</v>
      </c>
      <c r="Y103" s="50">
        <f t="shared" si="8"/>
        <v>379601483</v>
      </c>
      <c r="Z103" s="50"/>
      <c r="AA103" s="50">
        <f t="shared" si="9"/>
        <v>379601483</v>
      </c>
    </row>
    <row r="104" spans="2:27" ht="14.25">
      <c r="B104" s="49" t="s">
        <v>66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>
        <f t="shared" si="8"/>
        <v>0</v>
      </c>
      <c r="Z104" s="50"/>
      <c r="AA104" s="50">
        <f t="shared" si="9"/>
        <v>0</v>
      </c>
    </row>
    <row r="105" spans="2:27" ht="14.25">
      <c r="B105" s="49" t="s">
        <v>68</v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>
        <f t="shared" si="8"/>
        <v>0</v>
      </c>
      <c r="Z105" s="50"/>
      <c r="AA105" s="50">
        <f t="shared" si="9"/>
        <v>0</v>
      </c>
    </row>
    <row r="106" spans="2:27" ht="14.25">
      <c r="B106" s="49" t="s">
        <v>69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>
        <f t="shared" si="8"/>
        <v>0</v>
      </c>
      <c r="Z106" s="50"/>
      <c r="AA106" s="50">
        <f t="shared" si="9"/>
        <v>0</v>
      </c>
    </row>
    <row r="107" spans="2:27" ht="14.25">
      <c r="B107" s="45" t="s">
        <v>70</v>
      </c>
      <c r="C107" s="46">
        <f t="shared" ref="C107:X107" si="11">+C72 +C96</f>
        <v>33904939</v>
      </c>
      <c r="D107" s="46">
        <f t="shared" si="11"/>
        <v>635784769</v>
      </c>
      <c r="E107" s="46">
        <f t="shared" si="11"/>
        <v>40055094</v>
      </c>
      <c r="F107" s="46">
        <f t="shared" si="11"/>
        <v>51214182</v>
      </c>
      <c r="G107" s="46">
        <f t="shared" si="11"/>
        <v>8145227</v>
      </c>
      <c r="H107" s="46">
        <f t="shared" si="11"/>
        <v>0</v>
      </c>
      <c r="I107" s="46">
        <f t="shared" si="11"/>
        <v>317634962</v>
      </c>
      <c r="J107" s="46">
        <f t="shared" si="11"/>
        <v>13335801</v>
      </c>
      <c r="K107" s="46">
        <f t="shared" si="11"/>
        <v>23285416</v>
      </c>
      <c r="L107" s="46">
        <f t="shared" si="11"/>
        <v>14460540</v>
      </c>
      <c r="M107" s="46">
        <f t="shared" si="11"/>
        <v>17724163</v>
      </c>
      <c r="N107" s="46">
        <f t="shared" si="11"/>
        <v>25872221</v>
      </c>
      <c r="O107" s="46">
        <f t="shared" si="11"/>
        <v>13583990</v>
      </c>
      <c r="P107" s="46">
        <f t="shared" si="11"/>
        <v>36238185</v>
      </c>
      <c r="Q107" s="46">
        <f t="shared" si="11"/>
        <v>15831632</v>
      </c>
      <c r="R107" s="46">
        <f t="shared" si="11"/>
        <v>20329873</v>
      </c>
      <c r="S107" s="46">
        <f t="shared" si="11"/>
        <v>49486800</v>
      </c>
      <c r="T107" s="46">
        <f t="shared" si="11"/>
        <v>71910317</v>
      </c>
      <c r="U107" s="46">
        <f t="shared" si="11"/>
        <v>81751818</v>
      </c>
      <c r="V107" s="46">
        <f t="shared" si="11"/>
        <v>1954337063</v>
      </c>
      <c r="W107" s="46">
        <f t="shared" si="11"/>
        <v>2767197</v>
      </c>
      <c r="X107" s="46">
        <f t="shared" si="11"/>
        <v>41532171</v>
      </c>
      <c r="Y107" s="46">
        <f t="shared" si="8"/>
        <v>3469186360</v>
      </c>
      <c r="Z107" s="46">
        <f>+Z72 +Z96</f>
        <v>76312181</v>
      </c>
      <c r="AA107" s="46">
        <f t="shared" si="9"/>
        <v>3392874179</v>
      </c>
    </row>
    <row r="108" spans="2:27" ht="14.25">
      <c r="B108" s="9" t="s">
        <v>72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2:27" ht="14.25">
      <c r="B109" s="47" t="s">
        <v>74</v>
      </c>
      <c r="C109" s="48">
        <f t="shared" ref="C109:X109" si="12">+C110+C111+C112</f>
        <v>8958900</v>
      </c>
      <c r="D109" s="48">
        <f t="shared" si="12"/>
        <v>94643000</v>
      </c>
      <c r="E109" s="48">
        <f t="shared" si="12"/>
        <v>34981000</v>
      </c>
      <c r="F109" s="48">
        <f t="shared" si="12"/>
        <v>45465277</v>
      </c>
      <c r="G109" s="48">
        <f t="shared" si="12"/>
        <v>0</v>
      </c>
      <c r="H109" s="48">
        <f t="shared" si="12"/>
        <v>0</v>
      </c>
      <c r="I109" s="48">
        <f t="shared" si="12"/>
        <v>0</v>
      </c>
      <c r="J109" s="48">
        <f t="shared" si="12"/>
        <v>21190000</v>
      </c>
      <c r="K109" s="48">
        <f t="shared" si="12"/>
        <v>17147000</v>
      </c>
      <c r="L109" s="48">
        <f t="shared" si="12"/>
        <v>13147000</v>
      </c>
      <c r="M109" s="48">
        <f t="shared" si="12"/>
        <v>20124000</v>
      </c>
      <c r="N109" s="48">
        <f t="shared" si="12"/>
        <v>128136984</v>
      </c>
      <c r="O109" s="48">
        <f t="shared" si="12"/>
        <v>1256000</v>
      </c>
      <c r="P109" s="48">
        <f t="shared" si="12"/>
        <v>0</v>
      </c>
      <c r="Q109" s="48">
        <f t="shared" si="12"/>
        <v>0</v>
      </c>
      <c r="R109" s="48">
        <f t="shared" si="12"/>
        <v>89540000</v>
      </c>
      <c r="S109" s="48">
        <f t="shared" si="12"/>
        <v>0</v>
      </c>
      <c r="T109" s="48">
        <f t="shared" si="12"/>
        <v>0</v>
      </c>
      <c r="U109" s="48">
        <f t="shared" si="12"/>
        <v>0</v>
      </c>
      <c r="V109" s="48">
        <f t="shared" si="12"/>
        <v>1398819100</v>
      </c>
      <c r="W109" s="48">
        <f t="shared" si="12"/>
        <v>0</v>
      </c>
      <c r="X109" s="48">
        <f t="shared" si="12"/>
        <v>0</v>
      </c>
      <c r="Y109" s="48">
        <f t="shared" si="8"/>
        <v>1873408261</v>
      </c>
      <c r="Z109" s="48">
        <f>+Z110+Z111+Z112</f>
        <v>0</v>
      </c>
      <c r="AA109" s="48">
        <f t="shared" si="9"/>
        <v>1873408261</v>
      </c>
    </row>
    <row r="110" spans="2:27" ht="14.25">
      <c r="B110" s="49" t="s">
        <v>76</v>
      </c>
      <c r="C110" s="50">
        <v>8958900</v>
      </c>
      <c r="D110" s="50">
        <v>94643000</v>
      </c>
      <c r="E110" s="50">
        <v>34981000</v>
      </c>
      <c r="F110" s="50">
        <v>45465277</v>
      </c>
      <c r="G110" s="50"/>
      <c r="H110" s="50"/>
      <c r="I110" s="50"/>
      <c r="J110" s="50">
        <v>21190000</v>
      </c>
      <c r="K110" s="50">
        <v>17147000</v>
      </c>
      <c r="L110" s="50">
        <v>13147000</v>
      </c>
      <c r="M110" s="50">
        <v>20124000</v>
      </c>
      <c r="N110" s="50">
        <v>128136984</v>
      </c>
      <c r="O110" s="50">
        <v>1256000</v>
      </c>
      <c r="P110" s="50"/>
      <c r="Q110" s="50"/>
      <c r="R110" s="50">
        <v>89540000</v>
      </c>
      <c r="S110" s="50"/>
      <c r="T110" s="50"/>
      <c r="U110" s="50"/>
      <c r="V110" s="50">
        <v>1398819100</v>
      </c>
      <c r="W110" s="50"/>
      <c r="X110" s="50"/>
      <c r="Y110" s="50">
        <f t="shared" si="8"/>
        <v>1873408261</v>
      </c>
      <c r="Z110" s="50"/>
      <c r="AA110" s="50">
        <f t="shared" si="9"/>
        <v>1873408261</v>
      </c>
    </row>
    <row r="111" spans="2:27" ht="14.25">
      <c r="B111" s="49" t="s">
        <v>78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>
        <f t="shared" si="8"/>
        <v>0</v>
      </c>
      <c r="Z111" s="50"/>
      <c r="AA111" s="50">
        <f t="shared" si="9"/>
        <v>0</v>
      </c>
    </row>
    <row r="112" spans="2:27" ht="14.25">
      <c r="B112" s="49" t="s">
        <v>80</v>
      </c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>
        <f t="shared" si="8"/>
        <v>0</v>
      </c>
      <c r="Z112" s="50"/>
      <c r="AA112" s="50">
        <f t="shared" si="9"/>
        <v>0</v>
      </c>
    </row>
    <row r="113" spans="2:27" ht="14.25">
      <c r="B113" s="49" t="s">
        <v>82</v>
      </c>
      <c r="C113" s="50">
        <f t="shared" ref="C113:X113" si="13">+C114+C115</f>
        <v>0</v>
      </c>
      <c r="D113" s="50">
        <f t="shared" si="13"/>
        <v>380658232</v>
      </c>
      <c r="E113" s="50">
        <f t="shared" si="13"/>
        <v>59250105</v>
      </c>
      <c r="F113" s="50">
        <f t="shared" si="13"/>
        <v>396150582</v>
      </c>
      <c r="G113" s="50">
        <f t="shared" si="13"/>
        <v>311744073</v>
      </c>
      <c r="H113" s="50">
        <f t="shared" si="13"/>
        <v>0</v>
      </c>
      <c r="I113" s="50">
        <f t="shared" si="13"/>
        <v>302357337</v>
      </c>
      <c r="J113" s="50">
        <f t="shared" si="13"/>
        <v>22352175</v>
      </c>
      <c r="K113" s="50">
        <f t="shared" si="13"/>
        <v>8196668</v>
      </c>
      <c r="L113" s="50">
        <f t="shared" si="13"/>
        <v>8210550</v>
      </c>
      <c r="M113" s="50">
        <f t="shared" si="13"/>
        <v>563292</v>
      </c>
      <c r="N113" s="50">
        <f t="shared" si="13"/>
        <v>22790990</v>
      </c>
      <c r="O113" s="50">
        <f t="shared" si="13"/>
        <v>0</v>
      </c>
      <c r="P113" s="50">
        <f t="shared" si="13"/>
        <v>36370222</v>
      </c>
      <c r="Q113" s="50">
        <f t="shared" si="13"/>
        <v>9497862</v>
      </c>
      <c r="R113" s="50">
        <f t="shared" si="13"/>
        <v>3107082</v>
      </c>
      <c r="S113" s="50">
        <f t="shared" si="13"/>
        <v>70884770</v>
      </c>
      <c r="T113" s="50">
        <f t="shared" si="13"/>
        <v>95558698</v>
      </c>
      <c r="U113" s="50">
        <f t="shared" si="13"/>
        <v>164369895</v>
      </c>
      <c r="V113" s="50">
        <f t="shared" si="13"/>
        <v>0</v>
      </c>
      <c r="W113" s="50">
        <f t="shared" si="13"/>
        <v>0</v>
      </c>
      <c r="X113" s="50">
        <f t="shared" si="13"/>
        <v>0</v>
      </c>
      <c r="Y113" s="50">
        <f t="shared" si="8"/>
        <v>1892062533</v>
      </c>
      <c r="Z113" s="50">
        <f>+Z114+Z115</f>
        <v>0</v>
      </c>
      <c r="AA113" s="50">
        <f t="shared" si="9"/>
        <v>1892062533</v>
      </c>
    </row>
    <row r="114" spans="2:27" ht="14.25">
      <c r="B114" s="49" t="s">
        <v>84</v>
      </c>
      <c r="C114" s="50"/>
      <c r="D114" s="50">
        <v>380658232</v>
      </c>
      <c r="E114" s="50">
        <v>59250105</v>
      </c>
      <c r="F114" s="50">
        <v>396150582</v>
      </c>
      <c r="G114" s="50">
        <v>311744073</v>
      </c>
      <c r="H114" s="50"/>
      <c r="I114" s="50">
        <v>302357337</v>
      </c>
      <c r="J114" s="50">
        <v>22352175</v>
      </c>
      <c r="K114" s="50">
        <v>8196668</v>
      </c>
      <c r="L114" s="50">
        <v>8210550</v>
      </c>
      <c r="M114" s="50">
        <v>563292</v>
      </c>
      <c r="N114" s="50">
        <v>22790990</v>
      </c>
      <c r="O114" s="50"/>
      <c r="P114" s="50">
        <v>36370222</v>
      </c>
      <c r="Q114" s="50">
        <v>9497862</v>
      </c>
      <c r="R114" s="50">
        <v>3107082</v>
      </c>
      <c r="S114" s="50">
        <v>70884770</v>
      </c>
      <c r="T114" s="50">
        <v>95558698</v>
      </c>
      <c r="U114" s="50">
        <v>164369895</v>
      </c>
      <c r="V114" s="50"/>
      <c r="W114" s="50"/>
      <c r="X114" s="50"/>
      <c r="Y114" s="50">
        <f t="shared" si="8"/>
        <v>1892062533</v>
      </c>
      <c r="Z114" s="50"/>
      <c r="AA114" s="50">
        <f t="shared" si="9"/>
        <v>1892062533</v>
      </c>
    </row>
    <row r="115" spans="2:27" ht="14.25">
      <c r="B115" s="49" t="s">
        <v>86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>
        <f t="shared" si="8"/>
        <v>0</v>
      </c>
      <c r="Z115" s="50"/>
      <c r="AA115" s="50">
        <f t="shared" si="9"/>
        <v>0</v>
      </c>
    </row>
    <row r="116" spans="2:27" ht="14.25">
      <c r="B116" s="49" t="s">
        <v>88</v>
      </c>
      <c r="C116" s="50">
        <f t="shared" ref="C116:X116" si="14">+C117+C118+C119+C120</f>
        <v>0</v>
      </c>
      <c r="D116" s="50">
        <f t="shared" si="14"/>
        <v>472035000</v>
      </c>
      <c r="E116" s="50">
        <f t="shared" si="14"/>
        <v>173589000</v>
      </c>
      <c r="F116" s="50">
        <f t="shared" si="14"/>
        <v>335385048</v>
      </c>
      <c r="G116" s="50">
        <f t="shared" si="14"/>
        <v>11050000</v>
      </c>
      <c r="H116" s="50">
        <f t="shared" si="14"/>
        <v>0</v>
      </c>
      <c r="I116" s="50">
        <f t="shared" si="14"/>
        <v>39600000</v>
      </c>
      <c r="J116" s="50">
        <f t="shared" si="14"/>
        <v>50535000</v>
      </c>
      <c r="K116" s="50">
        <f t="shared" si="14"/>
        <v>86307000</v>
      </c>
      <c r="L116" s="50">
        <f t="shared" si="14"/>
        <v>61206813</v>
      </c>
      <c r="M116" s="50">
        <f t="shared" si="14"/>
        <v>42331112</v>
      </c>
      <c r="N116" s="50">
        <f t="shared" si="14"/>
        <v>124105000</v>
      </c>
      <c r="O116" s="50">
        <f t="shared" si="14"/>
        <v>42234000</v>
      </c>
      <c r="P116" s="50">
        <f t="shared" si="14"/>
        <v>39661360</v>
      </c>
      <c r="Q116" s="50">
        <f t="shared" si="14"/>
        <v>78022000</v>
      </c>
      <c r="R116" s="50">
        <f t="shared" si="14"/>
        <v>99711000</v>
      </c>
      <c r="S116" s="50">
        <f t="shared" si="14"/>
        <v>52782000</v>
      </c>
      <c r="T116" s="50">
        <f t="shared" si="14"/>
        <v>51046000</v>
      </c>
      <c r="U116" s="50">
        <f t="shared" si="14"/>
        <v>20000000</v>
      </c>
      <c r="V116" s="50">
        <f t="shared" si="14"/>
        <v>0</v>
      </c>
      <c r="W116" s="50">
        <f t="shared" si="14"/>
        <v>0</v>
      </c>
      <c r="X116" s="50">
        <f t="shared" si="14"/>
        <v>0</v>
      </c>
      <c r="Y116" s="50">
        <f t="shared" si="8"/>
        <v>1779600333</v>
      </c>
      <c r="Z116" s="50">
        <f>+Z117+Z118+Z119+Z120</f>
        <v>0</v>
      </c>
      <c r="AA116" s="50">
        <f t="shared" si="9"/>
        <v>1779600333</v>
      </c>
    </row>
    <row r="117" spans="2:27" ht="14.25">
      <c r="B117" s="49" t="s">
        <v>89</v>
      </c>
      <c r="C117" s="50"/>
      <c r="D117" s="50">
        <v>52095000</v>
      </c>
      <c r="E117" s="50">
        <v>1500000</v>
      </c>
      <c r="F117" s="50">
        <v>38450000</v>
      </c>
      <c r="G117" s="50">
        <v>3000000</v>
      </c>
      <c r="H117" s="50"/>
      <c r="I117" s="50">
        <v>15000000</v>
      </c>
      <c r="J117" s="50">
        <v>7573000</v>
      </c>
      <c r="K117" s="50">
        <v>20900000</v>
      </c>
      <c r="L117" s="50">
        <v>10461813</v>
      </c>
      <c r="M117" s="50">
        <v>6643000</v>
      </c>
      <c r="N117" s="50">
        <v>25802000</v>
      </c>
      <c r="O117" s="50">
        <v>13200000</v>
      </c>
      <c r="P117" s="50">
        <v>14650000</v>
      </c>
      <c r="Q117" s="50">
        <v>15300000</v>
      </c>
      <c r="R117" s="50">
        <v>18200000</v>
      </c>
      <c r="S117" s="50">
        <v>22641000</v>
      </c>
      <c r="T117" s="50">
        <v>27520000</v>
      </c>
      <c r="U117" s="50">
        <v>20000000</v>
      </c>
      <c r="V117" s="50"/>
      <c r="W117" s="50"/>
      <c r="X117" s="50"/>
      <c r="Y117" s="50">
        <f t="shared" si="8"/>
        <v>312935813</v>
      </c>
      <c r="Z117" s="50"/>
      <c r="AA117" s="50">
        <f t="shared" si="9"/>
        <v>312935813</v>
      </c>
    </row>
    <row r="118" spans="2:27" ht="14.25">
      <c r="B118" s="49" t="s">
        <v>91</v>
      </c>
      <c r="C118" s="50"/>
      <c r="D118" s="50">
        <v>24000000</v>
      </c>
      <c r="E118" s="50"/>
      <c r="F118" s="50">
        <v>39000000</v>
      </c>
      <c r="G118" s="50">
        <v>1900000</v>
      </c>
      <c r="H118" s="50"/>
      <c r="I118" s="50"/>
      <c r="J118" s="50">
        <v>2700000</v>
      </c>
      <c r="K118" s="50">
        <v>8200000</v>
      </c>
      <c r="L118" s="50">
        <v>4500000</v>
      </c>
      <c r="M118" s="50">
        <v>6500000</v>
      </c>
      <c r="N118" s="50">
        <v>9242000</v>
      </c>
      <c r="O118" s="50">
        <v>5500000</v>
      </c>
      <c r="P118" s="50">
        <v>3000000</v>
      </c>
      <c r="Q118" s="50">
        <v>4673000</v>
      </c>
      <c r="R118" s="50">
        <v>9000000</v>
      </c>
      <c r="S118" s="50">
        <v>5000000</v>
      </c>
      <c r="T118" s="50">
        <v>5000000</v>
      </c>
      <c r="U118" s="50"/>
      <c r="V118" s="50"/>
      <c r="W118" s="50"/>
      <c r="X118" s="50"/>
      <c r="Y118" s="50">
        <f t="shared" si="8"/>
        <v>128215000</v>
      </c>
      <c r="Z118" s="50"/>
      <c r="AA118" s="50">
        <f t="shared" si="9"/>
        <v>128215000</v>
      </c>
    </row>
    <row r="119" spans="2:27" ht="14.25">
      <c r="B119" s="49" t="s">
        <v>93</v>
      </c>
      <c r="C119" s="50"/>
      <c r="D119" s="50"/>
      <c r="E119" s="50">
        <v>8500000</v>
      </c>
      <c r="F119" s="50">
        <v>25151448</v>
      </c>
      <c r="G119" s="50">
        <v>1500000</v>
      </c>
      <c r="H119" s="50"/>
      <c r="I119" s="50"/>
      <c r="J119" s="50">
        <v>5600000</v>
      </c>
      <c r="K119" s="50">
        <v>5000000</v>
      </c>
      <c r="L119" s="50">
        <v>5400000</v>
      </c>
      <c r="M119" s="50">
        <v>863112</v>
      </c>
      <c r="N119" s="50">
        <v>8000000</v>
      </c>
      <c r="O119" s="50">
        <v>3000000</v>
      </c>
      <c r="P119" s="50">
        <v>1413360</v>
      </c>
      <c r="Q119" s="50">
        <v>5300000</v>
      </c>
      <c r="R119" s="50">
        <v>5600000</v>
      </c>
      <c r="S119" s="50">
        <v>5000000</v>
      </c>
      <c r="T119" s="50">
        <v>5000000</v>
      </c>
      <c r="U119" s="50"/>
      <c r="V119" s="50"/>
      <c r="W119" s="50"/>
      <c r="X119" s="50"/>
      <c r="Y119" s="50">
        <f t="shared" si="8"/>
        <v>85327920</v>
      </c>
      <c r="Z119" s="50"/>
      <c r="AA119" s="50">
        <f t="shared" si="9"/>
        <v>85327920</v>
      </c>
    </row>
    <row r="120" spans="2:27" ht="14.25">
      <c r="B120" s="49" t="s">
        <v>95</v>
      </c>
      <c r="C120" s="50"/>
      <c r="D120" s="50">
        <v>395940000</v>
      </c>
      <c r="E120" s="50">
        <v>163589000</v>
      </c>
      <c r="F120" s="50">
        <v>232783600</v>
      </c>
      <c r="G120" s="50">
        <v>4650000</v>
      </c>
      <c r="H120" s="50"/>
      <c r="I120" s="50">
        <v>24600000</v>
      </c>
      <c r="J120" s="50">
        <v>34662000</v>
      </c>
      <c r="K120" s="50">
        <v>52207000</v>
      </c>
      <c r="L120" s="50">
        <v>40845000</v>
      </c>
      <c r="M120" s="50">
        <v>28325000</v>
      </c>
      <c r="N120" s="50">
        <v>81061000</v>
      </c>
      <c r="O120" s="50">
        <v>20534000</v>
      </c>
      <c r="P120" s="50">
        <v>20598000</v>
      </c>
      <c r="Q120" s="50">
        <v>52749000</v>
      </c>
      <c r="R120" s="50">
        <v>66911000</v>
      </c>
      <c r="S120" s="50">
        <v>20141000</v>
      </c>
      <c r="T120" s="50">
        <v>13526000</v>
      </c>
      <c r="U120" s="50"/>
      <c r="V120" s="50"/>
      <c r="W120" s="50"/>
      <c r="X120" s="50"/>
      <c r="Y120" s="50">
        <f t="shared" si="8"/>
        <v>1253121600</v>
      </c>
      <c r="Z120" s="50"/>
      <c r="AA120" s="50">
        <f t="shared" si="9"/>
        <v>1253121600</v>
      </c>
    </row>
    <row r="121" spans="2:27" ht="14.25">
      <c r="B121" s="49" t="s">
        <v>97</v>
      </c>
      <c r="C121" s="50">
        <v>293294893</v>
      </c>
      <c r="D121" s="50">
        <v>796170782</v>
      </c>
      <c r="E121" s="50">
        <v>373781028</v>
      </c>
      <c r="F121" s="50">
        <v>238667900</v>
      </c>
      <c r="G121" s="50">
        <v>17012183</v>
      </c>
      <c r="H121" s="50"/>
      <c r="I121" s="50">
        <v>84831957</v>
      </c>
      <c r="J121" s="50">
        <v>33680852</v>
      </c>
      <c r="K121" s="50">
        <v>40936421</v>
      </c>
      <c r="L121" s="50">
        <v>31178418</v>
      </c>
      <c r="M121" s="50">
        <v>27698657</v>
      </c>
      <c r="N121" s="50">
        <v>61583646</v>
      </c>
      <c r="O121" s="50">
        <v>17024483</v>
      </c>
      <c r="P121" s="50">
        <v>63664987</v>
      </c>
      <c r="Q121" s="50">
        <v>42328337</v>
      </c>
      <c r="R121" s="50">
        <v>14741342</v>
      </c>
      <c r="S121" s="50">
        <v>81046788</v>
      </c>
      <c r="T121" s="50">
        <v>44092494</v>
      </c>
      <c r="U121" s="50">
        <v>38955628</v>
      </c>
      <c r="V121" s="50">
        <v>338683053</v>
      </c>
      <c r="W121" s="50">
        <v>23098517</v>
      </c>
      <c r="X121" s="50">
        <v>-32747252</v>
      </c>
      <c r="Y121" s="50">
        <f t="shared" si="8"/>
        <v>2629725114</v>
      </c>
      <c r="Z121" s="50"/>
      <c r="AA121" s="50">
        <f t="shared" si="9"/>
        <v>2629725114</v>
      </c>
    </row>
    <row r="122" spans="2:27" ht="14.25">
      <c r="B122" s="51" t="s">
        <v>99</v>
      </c>
      <c r="C122" s="52">
        <v>32857683</v>
      </c>
      <c r="D122" s="52">
        <v>38525885</v>
      </c>
      <c r="E122" s="52">
        <v>-5217832</v>
      </c>
      <c r="F122" s="52">
        <v>4189237</v>
      </c>
      <c r="G122" s="52">
        <v>2439537</v>
      </c>
      <c r="H122" s="52">
        <v>-17237201</v>
      </c>
      <c r="I122" s="52">
        <v>31908466</v>
      </c>
      <c r="J122" s="52">
        <v>-401022</v>
      </c>
      <c r="K122" s="52">
        <v>19688844</v>
      </c>
      <c r="L122" s="52">
        <v>3864477</v>
      </c>
      <c r="M122" s="52">
        <v>4562554</v>
      </c>
      <c r="N122" s="52">
        <v>32364049</v>
      </c>
      <c r="O122" s="52">
        <v>6168897</v>
      </c>
      <c r="P122" s="52">
        <v>11276571</v>
      </c>
      <c r="Q122" s="52">
        <v>13277692</v>
      </c>
      <c r="R122" s="52">
        <v>15484515</v>
      </c>
      <c r="S122" s="52">
        <v>22265798</v>
      </c>
      <c r="T122" s="52">
        <v>26036049</v>
      </c>
      <c r="U122" s="52">
        <v>19283683</v>
      </c>
      <c r="V122" s="52">
        <v>269706556</v>
      </c>
      <c r="W122" s="52">
        <v>2728908</v>
      </c>
      <c r="X122" s="52">
        <v>-12834787</v>
      </c>
      <c r="Y122" s="52">
        <f t="shared" si="8"/>
        <v>520938559</v>
      </c>
      <c r="Z122" s="52"/>
      <c r="AA122" s="52">
        <f t="shared" si="9"/>
        <v>520938559</v>
      </c>
    </row>
    <row r="123" spans="2:27" ht="14.25">
      <c r="B123" s="45" t="s">
        <v>105</v>
      </c>
      <c r="C123" s="46">
        <f t="shared" ref="C123:X123" si="15">+C109 +C113 +C116 +C121</f>
        <v>302253793</v>
      </c>
      <c r="D123" s="46">
        <f t="shared" si="15"/>
        <v>1743507014</v>
      </c>
      <c r="E123" s="46">
        <f t="shared" si="15"/>
        <v>641601133</v>
      </c>
      <c r="F123" s="46">
        <f t="shared" si="15"/>
        <v>1015668807</v>
      </c>
      <c r="G123" s="46">
        <f t="shared" si="15"/>
        <v>339806256</v>
      </c>
      <c r="H123" s="46">
        <f t="shared" si="15"/>
        <v>0</v>
      </c>
      <c r="I123" s="46">
        <f t="shared" si="15"/>
        <v>426789294</v>
      </c>
      <c r="J123" s="46">
        <f t="shared" si="15"/>
        <v>127758027</v>
      </c>
      <c r="K123" s="46">
        <f t="shared" si="15"/>
        <v>152587089</v>
      </c>
      <c r="L123" s="46">
        <f t="shared" si="15"/>
        <v>113742781</v>
      </c>
      <c r="M123" s="46">
        <f t="shared" si="15"/>
        <v>90717061</v>
      </c>
      <c r="N123" s="46">
        <f t="shared" si="15"/>
        <v>336616620</v>
      </c>
      <c r="O123" s="46">
        <f t="shared" si="15"/>
        <v>60514483</v>
      </c>
      <c r="P123" s="46">
        <f t="shared" si="15"/>
        <v>139696569</v>
      </c>
      <c r="Q123" s="46">
        <f t="shared" si="15"/>
        <v>129848199</v>
      </c>
      <c r="R123" s="46">
        <f t="shared" si="15"/>
        <v>207099424</v>
      </c>
      <c r="S123" s="46">
        <f t="shared" si="15"/>
        <v>204713558</v>
      </c>
      <c r="T123" s="46">
        <f t="shared" si="15"/>
        <v>190697192</v>
      </c>
      <c r="U123" s="46">
        <f t="shared" si="15"/>
        <v>223325523</v>
      </c>
      <c r="V123" s="46">
        <f t="shared" si="15"/>
        <v>1737502153</v>
      </c>
      <c r="W123" s="46">
        <f t="shared" si="15"/>
        <v>23098517</v>
      </c>
      <c r="X123" s="46">
        <f t="shared" si="15"/>
        <v>-32747252</v>
      </c>
      <c r="Y123" s="46">
        <f t="shared" si="8"/>
        <v>8174796241</v>
      </c>
      <c r="Z123" s="46">
        <f>+Z109 +Z113 +Z116 +Z121</f>
        <v>0</v>
      </c>
      <c r="AA123" s="46">
        <f t="shared" si="9"/>
        <v>8174796241</v>
      </c>
    </row>
    <row r="124" spans="2:27" ht="14.25">
      <c r="B124" s="9" t="s">
        <v>107</v>
      </c>
      <c r="C124" s="44">
        <f t="shared" ref="C124:X124" si="16">+C107 +C123</f>
        <v>336158732</v>
      </c>
      <c r="D124" s="44">
        <f t="shared" si="16"/>
        <v>2379291783</v>
      </c>
      <c r="E124" s="44">
        <f t="shared" si="16"/>
        <v>681656227</v>
      </c>
      <c r="F124" s="44">
        <f t="shared" si="16"/>
        <v>1066882989</v>
      </c>
      <c r="G124" s="44">
        <f t="shared" si="16"/>
        <v>347951483</v>
      </c>
      <c r="H124" s="44">
        <f t="shared" si="16"/>
        <v>0</v>
      </c>
      <c r="I124" s="44">
        <f t="shared" si="16"/>
        <v>744424256</v>
      </c>
      <c r="J124" s="44">
        <f t="shared" si="16"/>
        <v>141093828</v>
      </c>
      <c r="K124" s="44">
        <f t="shared" si="16"/>
        <v>175872505</v>
      </c>
      <c r="L124" s="44">
        <f t="shared" si="16"/>
        <v>128203321</v>
      </c>
      <c r="M124" s="44">
        <f t="shared" si="16"/>
        <v>108441224</v>
      </c>
      <c r="N124" s="44">
        <f t="shared" si="16"/>
        <v>362488841</v>
      </c>
      <c r="O124" s="44">
        <f t="shared" si="16"/>
        <v>74098473</v>
      </c>
      <c r="P124" s="44">
        <f t="shared" si="16"/>
        <v>175934754</v>
      </c>
      <c r="Q124" s="44">
        <f t="shared" si="16"/>
        <v>145679831</v>
      </c>
      <c r="R124" s="44">
        <f t="shared" si="16"/>
        <v>227429297</v>
      </c>
      <c r="S124" s="44">
        <f t="shared" si="16"/>
        <v>254200358</v>
      </c>
      <c r="T124" s="44">
        <f t="shared" si="16"/>
        <v>262607509</v>
      </c>
      <c r="U124" s="44">
        <f t="shared" si="16"/>
        <v>305077341</v>
      </c>
      <c r="V124" s="44">
        <f t="shared" si="16"/>
        <v>3691839216</v>
      </c>
      <c r="W124" s="44">
        <f t="shared" si="16"/>
        <v>25865714</v>
      </c>
      <c r="X124" s="44">
        <f t="shared" si="16"/>
        <v>8784919</v>
      </c>
      <c r="Y124" s="44">
        <f t="shared" si="8"/>
        <v>11643982601</v>
      </c>
      <c r="Z124" s="44">
        <f>+Z107 +Z123</f>
        <v>76312181</v>
      </c>
      <c r="AA124" s="44">
        <f t="shared" si="9"/>
        <v>11567670420</v>
      </c>
    </row>
  </sheetData>
  <mergeCells count="2">
    <mergeCell ref="B3:AA3"/>
    <mergeCell ref="B5:AA5"/>
  </mergeCells>
  <phoneticPr fontId="2"/>
  <pageMargins left="0.7" right="0.7" top="0.75" bottom="0.75" header="0.3" footer="0.3"/>
  <pageSetup paperSize="9" fitToHeight="0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4"/>
  <sheetViews>
    <sheetView showGridLines="0" tabSelected="1" workbookViewId="0">
      <selection activeCell="E32" sqref="E32"/>
    </sheetView>
  </sheetViews>
  <sheetFormatPr defaultRowHeight="13.5"/>
  <cols>
    <col min="1" max="1" width="2.875" customWidth="1"/>
    <col min="2" max="2" width="44.375" customWidth="1"/>
    <col min="3" max="6" width="20.75" customWidth="1"/>
  </cols>
  <sheetData>
    <row r="1" spans="2:6">
      <c r="B1" s="53"/>
      <c r="C1" s="53"/>
      <c r="D1" s="53"/>
      <c r="E1" s="53"/>
      <c r="F1" s="53"/>
    </row>
    <row r="2" spans="2:6" ht="21">
      <c r="B2" s="4"/>
      <c r="C2" s="4"/>
      <c r="D2" s="1"/>
      <c r="E2" s="3"/>
      <c r="F2" s="3" t="s">
        <v>125</v>
      </c>
    </row>
    <row r="3" spans="2:6" ht="21">
      <c r="B3" s="24" t="s">
        <v>158</v>
      </c>
      <c r="C3" s="24"/>
      <c r="D3" s="24"/>
      <c r="E3" s="24"/>
      <c r="F3" s="24"/>
    </row>
    <row r="4" spans="2:6" ht="14.25">
      <c r="B4" s="5"/>
      <c r="C4" s="5"/>
      <c r="D4" s="5"/>
      <c r="E4" s="1"/>
      <c r="F4" s="1"/>
    </row>
    <row r="5" spans="2:6" ht="21">
      <c r="B5" s="25" t="s">
        <v>2</v>
      </c>
      <c r="C5" s="25"/>
      <c r="D5" s="25"/>
      <c r="E5" s="25"/>
      <c r="F5" s="25"/>
    </row>
    <row r="6" spans="2:6" ht="15.75">
      <c r="B6" s="6"/>
      <c r="C6" s="6"/>
      <c r="D6" s="1"/>
      <c r="E6" s="1"/>
      <c r="F6" s="6" t="s">
        <v>3</v>
      </c>
    </row>
    <row r="7" spans="2:6" ht="14.25">
      <c r="B7" s="42" t="s">
        <v>110</v>
      </c>
      <c r="C7" s="42" t="s">
        <v>159</v>
      </c>
      <c r="D7" s="42" t="s">
        <v>149</v>
      </c>
      <c r="E7" s="42" t="s">
        <v>150</v>
      </c>
      <c r="F7" s="42" t="s">
        <v>151</v>
      </c>
    </row>
    <row r="8" spans="2:6" ht="14.25">
      <c r="B8" s="9" t="s">
        <v>117</v>
      </c>
      <c r="C8" s="44"/>
      <c r="D8" s="44"/>
      <c r="E8" s="44"/>
      <c r="F8" s="44"/>
    </row>
    <row r="9" spans="2:6" ht="14.25">
      <c r="B9" s="45" t="s">
        <v>9</v>
      </c>
      <c r="C9" s="46">
        <f>+C10+C11+C12+C13+C14+C15+C16+C17+C18+C19+C20+C21+C22+C23+C24+C25+C26+C27+C28+C29+C30+C31+C32+C33+C34-ABS(C35)+C36</f>
        <v>31701284</v>
      </c>
      <c r="D9" s="46">
        <f t="shared" ref="D9:D72" si="0">+C9</f>
        <v>31701284</v>
      </c>
      <c r="E9" s="46">
        <f>+E10+E11+E12+E13+E14+E15+E16+E17+E18+E19+E20+E21+E22+E23+E24+E25+E26+E27+E28+E29+E30+E31+E32+E33+E34-ABS(E35)+E36</f>
        <v>0</v>
      </c>
      <c r="F9" s="46">
        <f t="shared" ref="F9:F72" si="1">D9-E9</f>
        <v>31701284</v>
      </c>
    </row>
    <row r="10" spans="2:6" ht="14.25">
      <c r="B10" s="47" t="s">
        <v>11</v>
      </c>
      <c r="C10" s="48">
        <v>27966470</v>
      </c>
      <c r="D10" s="48">
        <f t="shared" si="0"/>
        <v>27966470</v>
      </c>
      <c r="E10" s="48"/>
      <c r="F10" s="48">
        <f t="shared" si="1"/>
        <v>27966470</v>
      </c>
    </row>
    <row r="11" spans="2:6" ht="14.25">
      <c r="B11" s="49" t="s">
        <v>13</v>
      </c>
      <c r="C11" s="50"/>
      <c r="D11" s="50">
        <f t="shared" si="0"/>
        <v>0</v>
      </c>
      <c r="E11" s="50"/>
      <c r="F11" s="50">
        <f t="shared" si="1"/>
        <v>0</v>
      </c>
    </row>
    <row r="12" spans="2:6" ht="14.25">
      <c r="B12" s="49" t="s">
        <v>15</v>
      </c>
      <c r="C12" s="50">
        <v>3734814</v>
      </c>
      <c r="D12" s="50">
        <f t="shared" si="0"/>
        <v>3734814</v>
      </c>
      <c r="E12" s="50"/>
      <c r="F12" s="50">
        <f t="shared" si="1"/>
        <v>3734814</v>
      </c>
    </row>
    <row r="13" spans="2:6" ht="14.25">
      <c r="B13" s="49" t="s">
        <v>17</v>
      </c>
      <c r="C13" s="50"/>
      <c r="D13" s="50">
        <f t="shared" si="0"/>
        <v>0</v>
      </c>
      <c r="E13" s="50"/>
      <c r="F13" s="50">
        <f t="shared" si="1"/>
        <v>0</v>
      </c>
    </row>
    <row r="14" spans="2:6" ht="14.25">
      <c r="B14" s="49" t="s">
        <v>19</v>
      </c>
      <c r="C14" s="50"/>
      <c r="D14" s="50">
        <f t="shared" si="0"/>
        <v>0</v>
      </c>
      <c r="E14" s="50"/>
      <c r="F14" s="50">
        <f t="shared" si="1"/>
        <v>0</v>
      </c>
    </row>
    <row r="15" spans="2:6" ht="14.25">
      <c r="B15" s="49" t="s">
        <v>21</v>
      </c>
      <c r="C15" s="50"/>
      <c r="D15" s="50">
        <f t="shared" si="0"/>
        <v>0</v>
      </c>
      <c r="E15" s="50"/>
      <c r="F15" s="50">
        <f t="shared" si="1"/>
        <v>0</v>
      </c>
    </row>
    <row r="16" spans="2:6" ht="14.25">
      <c r="B16" s="49" t="s">
        <v>23</v>
      </c>
      <c r="C16" s="50"/>
      <c r="D16" s="50">
        <f t="shared" si="0"/>
        <v>0</v>
      </c>
      <c r="E16" s="50"/>
      <c r="F16" s="50">
        <f t="shared" si="1"/>
        <v>0</v>
      </c>
    </row>
    <row r="17" spans="2:6" ht="14.25">
      <c r="B17" s="49" t="s">
        <v>25</v>
      </c>
      <c r="C17" s="50"/>
      <c r="D17" s="50">
        <f t="shared" si="0"/>
        <v>0</v>
      </c>
      <c r="E17" s="50"/>
      <c r="F17" s="50">
        <f t="shared" si="1"/>
        <v>0</v>
      </c>
    </row>
    <row r="18" spans="2:6" ht="14.25">
      <c r="B18" s="49" t="s">
        <v>27</v>
      </c>
      <c r="C18" s="50"/>
      <c r="D18" s="50">
        <f t="shared" si="0"/>
        <v>0</v>
      </c>
      <c r="E18" s="50"/>
      <c r="F18" s="50">
        <f t="shared" si="1"/>
        <v>0</v>
      </c>
    </row>
    <row r="19" spans="2:6" ht="14.25">
      <c r="B19" s="49" t="s">
        <v>29</v>
      </c>
      <c r="C19" s="50"/>
      <c r="D19" s="50">
        <f t="shared" si="0"/>
        <v>0</v>
      </c>
      <c r="E19" s="50"/>
      <c r="F19" s="50">
        <f t="shared" si="1"/>
        <v>0</v>
      </c>
    </row>
    <row r="20" spans="2:6" ht="14.25">
      <c r="B20" s="49" t="s">
        <v>31</v>
      </c>
      <c r="C20" s="50"/>
      <c r="D20" s="50">
        <f t="shared" si="0"/>
        <v>0</v>
      </c>
      <c r="E20" s="50"/>
      <c r="F20" s="50">
        <f t="shared" si="1"/>
        <v>0</v>
      </c>
    </row>
    <row r="21" spans="2:6" ht="14.25">
      <c r="B21" s="49" t="s">
        <v>33</v>
      </c>
      <c r="C21" s="50"/>
      <c r="D21" s="50">
        <f t="shared" si="0"/>
        <v>0</v>
      </c>
      <c r="E21" s="50"/>
      <c r="F21" s="50">
        <f t="shared" si="1"/>
        <v>0</v>
      </c>
    </row>
    <row r="22" spans="2:6" ht="14.25">
      <c r="B22" s="49" t="s">
        <v>35</v>
      </c>
      <c r="C22" s="50"/>
      <c r="D22" s="50">
        <f t="shared" si="0"/>
        <v>0</v>
      </c>
      <c r="E22" s="50"/>
      <c r="F22" s="50">
        <f t="shared" si="1"/>
        <v>0</v>
      </c>
    </row>
    <row r="23" spans="2:6" ht="14.25">
      <c r="B23" s="49" t="s">
        <v>37</v>
      </c>
      <c r="C23" s="50"/>
      <c r="D23" s="50">
        <f t="shared" si="0"/>
        <v>0</v>
      </c>
      <c r="E23" s="50"/>
      <c r="F23" s="50">
        <f t="shared" si="1"/>
        <v>0</v>
      </c>
    </row>
    <row r="24" spans="2:6" ht="14.25">
      <c r="B24" s="49" t="s">
        <v>39</v>
      </c>
      <c r="C24" s="50"/>
      <c r="D24" s="50">
        <f t="shared" si="0"/>
        <v>0</v>
      </c>
      <c r="E24" s="50"/>
      <c r="F24" s="50">
        <f t="shared" si="1"/>
        <v>0</v>
      </c>
    </row>
    <row r="25" spans="2:6" ht="14.25">
      <c r="B25" s="49" t="s">
        <v>41</v>
      </c>
      <c r="C25" s="50"/>
      <c r="D25" s="50">
        <f t="shared" si="0"/>
        <v>0</v>
      </c>
      <c r="E25" s="50"/>
      <c r="F25" s="50">
        <f t="shared" si="1"/>
        <v>0</v>
      </c>
    </row>
    <row r="26" spans="2:6" ht="14.25">
      <c r="B26" s="49" t="s">
        <v>43</v>
      </c>
      <c r="C26" s="50"/>
      <c r="D26" s="50">
        <f t="shared" si="0"/>
        <v>0</v>
      </c>
      <c r="E26" s="50"/>
      <c r="F26" s="50">
        <f t="shared" si="1"/>
        <v>0</v>
      </c>
    </row>
    <row r="27" spans="2:6" ht="14.25">
      <c r="B27" s="49" t="s">
        <v>45</v>
      </c>
      <c r="C27" s="50"/>
      <c r="D27" s="50">
        <f t="shared" si="0"/>
        <v>0</v>
      </c>
      <c r="E27" s="50"/>
      <c r="F27" s="50">
        <f t="shared" si="1"/>
        <v>0</v>
      </c>
    </row>
    <row r="28" spans="2:6" ht="14.25">
      <c r="B28" s="49" t="s">
        <v>118</v>
      </c>
      <c r="C28" s="50"/>
      <c r="D28" s="50">
        <f t="shared" si="0"/>
        <v>0</v>
      </c>
      <c r="E28" s="50"/>
      <c r="F28" s="50">
        <f t="shared" si="1"/>
        <v>0</v>
      </c>
    </row>
    <row r="29" spans="2:6" ht="14.25">
      <c r="B29" s="49" t="s">
        <v>152</v>
      </c>
      <c r="C29" s="50"/>
      <c r="D29" s="50">
        <f t="shared" si="0"/>
        <v>0</v>
      </c>
      <c r="E29" s="50"/>
      <c r="F29" s="50">
        <f t="shared" si="1"/>
        <v>0</v>
      </c>
    </row>
    <row r="30" spans="2:6" ht="14.25">
      <c r="B30" s="49" t="s">
        <v>47</v>
      </c>
      <c r="C30" s="50"/>
      <c r="D30" s="50">
        <f t="shared" si="0"/>
        <v>0</v>
      </c>
      <c r="E30" s="50"/>
      <c r="F30" s="50">
        <f t="shared" si="1"/>
        <v>0</v>
      </c>
    </row>
    <row r="31" spans="2:6" ht="14.25">
      <c r="B31" s="49" t="s">
        <v>119</v>
      </c>
      <c r="C31" s="50"/>
      <c r="D31" s="50">
        <f t="shared" si="0"/>
        <v>0</v>
      </c>
      <c r="E31" s="50"/>
      <c r="F31" s="50">
        <f t="shared" si="1"/>
        <v>0</v>
      </c>
    </row>
    <row r="32" spans="2:6" ht="14.25">
      <c r="B32" s="49" t="s">
        <v>153</v>
      </c>
      <c r="C32" s="50"/>
      <c r="D32" s="50">
        <f t="shared" si="0"/>
        <v>0</v>
      </c>
      <c r="E32" s="50"/>
      <c r="F32" s="50">
        <f t="shared" si="1"/>
        <v>0</v>
      </c>
    </row>
    <row r="33" spans="2:6" ht="14.25">
      <c r="B33" s="49" t="s">
        <v>49</v>
      </c>
      <c r="C33" s="50"/>
      <c r="D33" s="50">
        <f t="shared" si="0"/>
        <v>0</v>
      </c>
      <c r="E33" s="50"/>
      <c r="F33" s="50">
        <f t="shared" si="1"/>
        <v>0</v>
      </c>
    </row>
    <row r="34" spans="2:6" ht="14.25">
      <c r="B34" s="49" t="s">
        <v>50</v>
      </c>
      <c r="C34" s="50"/>
      <c r="D34" s="50">
        <f t="shared" si="0"/>
        <v>0</v>
      </c>
      <c r="E34" s="50"/>
      <c r="F34" s="50">
        <f t="shared" si="1"/>
        <v>0</v>
      </c>
    </row>
    <row r="35" spans="2:6" ht="14.25">
      <c r="B35" s="49" t="s">
        <v>51</v>
      </c>
      <c r="C35" s="50"/>
      <c r="D35" s="50">
        <f t="shared" si="0"/>
        <v>0</v>
      </c>
      <c r="E35" s="50"/>
      <c r="F35" s="50">
        <f t="shared" si="1"/>
        <v>0</v>
      </c>
    </row>
    <row r="36" spans="2:6" ht="14.25">
      <c r="B36" s="49" t="s">
        <v>52</v>
      </c>
      <c r="C36" s="50"/>
      <c r="D36" s="50">
        <f t="shared" si="0"/>
        <v>0</v>
      </c>
      <c r="E36" s="50"/>
      <c r="F36" s="50">
        <f t="shared" si="1"/>
        <v>0</v>
      </c>
    </row>
    <row r="37" spans="2:6" ht="14.25">
      <c r="B37" s="45" t="s">
        <v>53</v>
      </c>
      <c r="C37" s="46">
        <f>+C38 +C44</f>
        <v>208938602</v>
      </c>
      <c r="D37" s="46">
        <f t="shared" si="0"/>
        <v>208938602</v>
      </c>
      <c r="E37" s="46">
        <f>+E38 +E44</f>
        <v>0</v>
      </c>
      <c r="F37" s="46">
        <f t="shared" si="1"/>
        <v>208938602</v>
      </c>
    </row>
    <row r="38" spans="2:6" ht="14.25">
      <c r="B38" s="45" t="s">
        <v>55</v>
      </c>
      <c r="C38" s="46">
        <f>+C39+C40+C41+C42+C43</f>
        <v>0</v>
      </c>
      <c r="D38" s="46">
        <f t="shared" si="0"/>
        <v>0</v>
      </c>
      <c r="E38" s="46">
        <f>+E39+E40+E41+E42+E43</f>
        <v>0</v>
      </c>
      <c r="F38" s="46">
        <f t="shared" si="1"/>
        <v>0</v>
      </c>
    </row>
    <row r="39" spans="2:6" ht="14.25">
      <c r="B39" s="47" t="s">
        <v>57</v>
      </c>
      <c r="C39" s="48"/>
      <c r="D39" s="48">
        <f t="shared" si="0"/>
        <v>0</v>
      </c>
      <c r="E39" s="48"/>
      <c r="F39" s="48">
        <f t="shared" si="1"/>
        <v>0</v>
      </c>
    </row>
    <row r="40" spans="2:6" ht="14.25">
      <c r="B40" s="49" t="s">
        <v>59</v>
      </c>
      <c r="C40" s="50"/>
      <c r="D40" s="50">
        <f t="shared" si="0"/>
        <v>0</v>
      </c>
      <c r="E40" s="50"/>
      <c r="F40" s="50">
        <f t="shared" si="1"/>
        <v>0</v>
      </c>
    </row>
    <row r="41" spans="2:6" ht="14.25">
      <c r="B41" s="49" t="s">
        <v>61</v>
      </c>
      <c r="C41" s="50"/>
      <c r="D41" s="50">
        <f t="shared" si="0"/>
        <v>0</v>
      </c>
      <c r="E41" s="50"/>
      <c r="F41" s="50">
        <f t="shared" si="1"/>
        <v>0</v>
      </c>
    </row>
    <row r="42" spans="2:6" ht="14.25">
      <c r="B42" s="49" t="s">
        <v>63</v>
      </c>
      <c r="C42" s="50"/>
      <c r="D42" s="50">
        <f t="shared" si="0"/>
        <v>0</v>
      </c>
      <c r="E42" s="50"/>
      <c r="F42" s="50">
        <f t="shared" si="1"/>
        <v>0</v>
      </c>
    </row>
    <row r="43" spans="2:6" ht="14.25">
      <c r="B43" s="49" t="s">
        <v>65</v>
      </c>
      <c r="C43" s="50"/>
      <c r="D43" s="50">
        <f t="shared" si="0"/>
        <v>0</v>
      </c>
      <c r="E43" s="50"/>
      <c r="F43" s="50">
        <f t="shared" si="1"/>
        <v>0</v>
      </c>
    </row>
    <row r="44" spans="2:6" ht="14.25">
      <c r="B44" s="45" t="s">
        <v>67</v>
      </c>
      <c r="C44" s="46">
        <f>+C45+C46+C47+C48+C49+C50+C51+C52+C53+C54+C55+C56+C57+C58+C59+C60+C61+C62+C63+C64+C65+C66+C67+C68-ABS(C69)</f>
        <v>208938602</v>
      </c>
      <c r="D44" s="46">
        <f t="shared" si="0"/>
        <v>208938602</v>
      </c>
      <c r="E44" s="46">
        <f>+E45+E46+E47+E48+E49+E50+E51+E52+E53+E54+E55+E56+E57+E58+E59+E60+E61+E62+E63+E64+E65+E66+E67+E68-ABS(E69)</f>
        <v>0</v>
      </c>
      <c r="F44" s="46">
        <f t="shared" si="1"/>
        <v>208938602</v>
      </c>
    </row>
    <row r="45" spans="2:6" ht="14.25">
      <c r="B45" s="47" t="s">
        <v>57</v>
      </c>
      <c r="C45" s="48">
        <v>208527000</v>
      </c>
      <c r="D45" s="48">
        <f t="shared" si="0"/>
        <v>208527000</v>
      </c>
      <c r="E45" s="48"/>
      <c r="F45" s="48">
        <f t="shared" si="1"/>
        <v>208527000</v>
      </c>
    </row>
    <row r="46" spans="2:6" ht="14.25">
      <c r="B46" s="49" t="s">
        <v>59</v>
      </c>
      <c r="C46" s="50">
        <v>2</v>
      </c>
      <c r="D46" s="50">
        <f t="shared" si="0"/>
        <v>2</v>
      </c>
      <c r="E46" s="50"/>
      <c r="F46" s="50">
        <f t="shared" si="1"/>
        <v>2</v>
      </c>
    </row>
    <row r="47" spans="2:6" ht="14.25">
      <c r="B47" s="49" t="s">
        <v>71</v>
      </c>
      <c r="C47" s="50"/>
      <c r="D47" s="50">
        <f t="shared" si="0"/>
        <v>0</v>
      </c>
      <c r="E47" s="50"/>
      <c r="F47" s="50">
        <f t="shared" si="1"/>
        <v>0</v>
      </c>
    </row>
    <row r="48" spans="2:6" ht="14.25">
      <c r="B48" s="49" t="s">
        <v>73</v>
      </c>
      <c r="C48" s="50"/>
      <c r="D48" s="50">
        <f t="shared" si="0"/>
        <v>0</v>
      </c>
      <c r="E48" s="50"/>
      <c r="F48" s="50">
        <f t="shared" si="1"/>
        <v>0</v>
      </c>
    </row>
    <row r="49" spans="2:6" ht="14.25">
      <c r="B49" s="49" t="s">
        <v>75</v>
      </c>
      <c r="C49" s="50"/>
      <c r="D49" s="50">
        <f t="shared" si="0"/>
        <v>0</v>
      </c>
      <c r="E49" s="50"/>
      <c r="F49" s="50">
        <f t="shared" si="1"/>
        <v>0</v>
      </c>
    </row>
    <row r="50" spans="2:6" ht="14.25">
      <c r="B50" s="49" t="s">
        <v>77</v>
      </c>
      <c r="C50" s="50"/>
      <c r="D50" s="50">
        <f t="shared" si="0"/>
        <v>0</v>
      </c>
      <c r="E50" s="50"/>
      <c r="F50" s="50">
        <f t="shared" si="1"/>
        <v>0</v>
      </c>
    </row>
    <row r="51" spans="2:6" ht="14.25">
      <c r="B51" s="49" t="s">
        <v>79</v>
      </c>
      <c r="C51" s="50"/>
      <c r="D51" s="50">
        <f t="shared" si="0"/>
        <v>0</v>
      </c>
      <c r="E51" s="50"/>
      <c r="F51" s="50">
        <f t="shared" si="1"/>
        <v>0</v>
      </c>
    </row>
    <row r="52" spans="2:6" ht="14.25">
      <c r="B52" s="49" t="s">
        <v>81</v>
      </c>
      <c r="C52" s="50"/>
      <c r="D52" s="50">
        <f t="shared" si="0"/>
        <v>0</v>
      </c>
      <c r="E52" s="50"/>
      <c r="F52" s="50">
        <f t="shared" si="1"/>
        <v>0</v>
      </c>
    </row>
    <row r="53" spans="2:6" ht="14.25">
      <c r="B53" s="49" t="s">
        <v>83</v>
      </c>
      <c r="C53" s="50"/>
      <c r="D53" s="50">
        <f t="shared" si="0"/>
        <v>0</v>
      </c>
      <c r="E53" s="50"/>
      <c r="F53" s="50">
        <f t="shared" si="1"/>
        <v>0</v>
      </c>
    </row>
    <row r="54" spans="2:6" ht="14.25">
      <c r="B54" s="49" t="s">
        <v>85</v>
      </c>
      <c r="C54" s="50">
        <v>411600</v>
      </c>
      <c r="D54" s="50">
        <f t="shared" si="0"/>
        <v>411600</v>
      </c>
      <c r="E54" s="50"/>
      <c r="F54" s="50">
        <f t="shared" si="1"/>
        <v>411600</v>
      </c>
    </row>
    <row r="55" spans="2:6" ht="14.25">
      <c r="B55" s="49" t="s">
        <v>87</v>
      </c>
      <c r="C55" s="50"/>
      <c r="D55" s="50">
        <f t="shared" si="0"/>
        <v>0</v>
      </c>
      <c r="E55" s="50"/>
      <c r="F55" s="50">
        <f t="shared" si="1"/>
        <v>0</v>
      </c>
    </row>
    <row r="56" spans="2:6" ht="14.25">
      <c r="B56" s="49" t="s">
        <v>65</v>
      </c>
      <c r="C56" s="50"/>
      <c r="D56" s="50">
        <f t="shared" si="0"/>
        <v>0</v>
      </c>
      <c r="E56" s="50"/>
      <c r="F56" s="50">
        <f t="shared" si="1"/>
        <v>0</v>
      </c>
    </row>
    <row r="57" spans="2:6" ht="14.25">
      <c r="B57" s="49" t="s">
        <v>90</v>
      </c>
      <c r="C57" s="50"/>
      <c r="D57" s="50">
        <f t="shared" si="0"/>
        <v>0</v>
      </c>
      <c r="E57" s="50"/>
      <c r="F57" s="50">
        <f t="shared" si="1"/>
        <v>0</v>
      </c>
    </row>
    <row r="58" spans="2:6" ht="14.25">
      <c r="B58" s="49" t="s">
        <v>120</v>
      </c>
      <c r="C58" s="50"/>
      <c r="D58" s="50">
        <f t="shared" si="0"/>
        <v>0</v>
      </c>
      <c r="E58" s="50"/>
      <c r="F58" s="50">
        <f t="shared" si="1"/>
        <v>0</v>
      </c>
    </row>
    <row r="59" spans="2:6" ht="14.25">
      <c r="B59" s="49" t="s">
        <v>154</v>
      </c>
      <c r="C59" s="50"/>
      <c r="D59" s="50">
        <f t="shared" si="0"/>
        <v>0</v>
      </c>
      <c r="E59" s="50"/>
      <c r="F59" s="50">
        <f t="shared" si="1"/>
        <v>0</v>
      </c>
    </row>
    <row r="60" spans="2:6" ht="14.25">
      <c r="B60" s="49" t="s">
        <v>92</v>
      </c>
      <c r="C60" s="50"/>
      <c r="D60" s="50">
        <f t="shared" si="0"/>
        <v>0</v>
      </c>
      <c r="E60" s="50"/>
      <c r="F60" s="50">
        <f t="shared" si="1"/>
        <v>0</v>
      </c>
    </row>
    <row r="61" spans="2:6" ht="14.25">
      <c r="B61" s="49" t="s">
        <v>94</v>
      </c>
      <c r="C61" s="50"/>
      <c r="D61" s="50">
        <f t="shared" si="0"/>
        <v>0</v>
      </c>
      <c r="E61" s="50"/>
      <c r="F61" s="50">
        <f t="shared" si="1"/>
        <v>0</v>
      </c>
    </row>
    <row r="62" spans="2:6" ht="14.25">
      <c r="B62" s="49" t="s">
        <v>96</v>
      </c>
      <c r="C62" s="50"/>
      <c r="D62" s="50">
        <f t="shared" si="0"/>
        <v>0</v>
      </c>
      <c r="E62" s="50"/>
      <c r="F62" s="50">
        <f t="shared" si="1"/>
        <v>0</v>
      </c>
    </row>
    <row r="63" spans="2:6" ht="14.25">
      <c r="B63" s="49" t="s">
        <v>98</v>
      </c>
      <c r="C63" s="50"/>
      <c r="D63" s="50">
        <f t="shared" si="0"/>
        <v>0</v>
      </c>
      <c r="E63" s="50"/>
      <c r="F63" s="50">
        <f t="shared" si="1"/>
        <v>0</v>
      </c>
    </row>
    <row r="64" spans="2:6" ht="14.25">
      <c r="B64" s="49" t="s">
        <v>100</v>
      </c>
      <c r="C64" s="50"/>
      <c r="D64" s="50">
        <f t="shared" si="0"/>
        <v>0</v>
      </c>
      <c r="E64" s="50"/>
      <c r="F64" s="50">
        <f t="shared" si="1"/>
        <v>0</v>
      </c>
    </row>
    <row r="65" spans="2:6" ht="14.25">
      <c r="B65" s="49" t="s">
        <v>101</v>
      </c>
      <c r="C65" s="50"/>
      <c r="D65" s="50">
        <f t="shared" si="0"/>
        <v>0</v>
      </c>
      <c r="E65" s="50"/>
      <c r="F65" s="50">
        <f t="shared" si="1"/>
        <v>0</v>
      </c>
    </row>
    <row r="66" spans="2:6" ht="14.25">
      <c r="B66" s="49" t="s">
        <v>102</v>
      </c>
      <c r="C66" s="50"/>
      <c r="D66" s="50">
        <f t="shared" si="0"/>
        <v>0</v>
      </c>
      <c r="E66" s="50"/>
      <c r="F66" s="50">
        <f t="shared" si="1"/>
        <v>0</v>
      </c>
    </row>
    <row r="67" spans="2:6" ht="14.25">
      <c r="B67" s="49" t="s">
        <v>103</v>
      </c>
      <c r="C67" s="50"/>
      <c r="D67" s="50">
        <f t="shared" si="0"/>
        <v>0</v>
      </c>
      <c r="E67" s="50"/>
      <c r="F67" s="50">
        <f t="shared" si="1"/>
        <v>0</v>
      </c>
    </row>
    <row r="68" spans="2:6" ht="14.25">
      <c r="B68" s="49" t="s">
        <v>104</v>
      </c>
      <c r="C68" s="50"/>
      <c r="D68" s="50">
        <f t="shared" si="0"/>
        <v>0</v>
      </c>
      <c r="E68" s="50"/>
      <c r="F68" s="50">
        <f t="shared" si="1"/>
        <v>0</v>
      </c>
    </row>
    <row r="69" spans="2:6" ht="14.25">
      <c r="B69" s="51" t="s">
        <v>51</v>
      </c>
      <c r="C69" s="52"/>
      <c r="D69" s="52">
        <f t="shared" si="0"/>
        <v>0</v>
      </c>
      <c r="E69" s="52"/>
      <c r="F69" s="52">
        <f t="shared" si="1"/>
        <v>0</v>
      </c>
    </row>
    <row r="70" spans="2:6" ht="14.25">
      <c r="B70" s="45" t="s">
        <v>106</v>
      </c>
      <c r="C70" s="46">
        <f>+C9 +C37</f>
        <v>240639886</v>
      </c>
      <c r="D70" s="46">
        <f t="shared" si="0"/>
        <v>240639886</v>
      </c>
      <c r="E70" s="46">
        <f>+E9 +E37</f>
        <v>0</v>
      </c>
      <c r="F70" s="46">
        <f t="shared" si="1"/>
        <v>240639886</v>
      </c>
    </row>
    <row r="71" spans="2:6" ht="14.25">
      <c r="B71" s="9" t="s">
        <v>121</v>
      </c>
      <c r="C71" s="44"/>
      <c r="D71" s="44"/>
      <c r="E71" s="44"/>
      <c r="F71" s="44"/>
    </row>
    <row r="72" spans="2:6" ht="14.25">
      <c r="B72" s="45" t="s">
        <v>10</v>
      </c>
      <c r="C72" s="46">
        <f>+C73+C74+C75+C76+C77+C78+C79+C80+C81+C82+C83+C84+C85+C86+C87+C88+C89+C90+C91+C92+C93+C94+C95</f>
        <v>4577020</v>
      </c>
      <c r="D72" s="46">
        <f t="shared" si="0"/>
        <v>4577020</v>
      </c>
      <c r="E72" s="46">
        <f>+E73+E74+E75+E76+E77+E78+E79+E80+E81+E82+E83+E84+E85+E86+E87+E88+E89+E90+E91+E92+E93+E94+E95</f>
        <v>0</v>
      </c>
      <c r="F72" s="46">
        <f t="shared" si="1"/>
        <v>4577020</v>
      </c>
    </row>
    <row r="73" spans="2:6" ht="14.25">
      <c r="B73" s="47" t="s">
        <v>12</v>
      </c>
      <c r="C73" s="48"/>
      <c r="D73" s="48">
        <f t="shared" ref="D73:D124" si="2">+C73</f>
        <v>0</v>
      </c>
      <c r="E73" s="48"/>
      <c r="F73" s="48">
        <f t="shared" ref="F73:F124" si="3">D73-E73</f>
        <v>0</v>
      </c>
    </row>
    <row r="74" spans="2:6" ht="14.25">
      <c r="B74" s="49" t="s">
        <v>14</v>
      </c>
      <c r="C74" s="50">
        <v>1202670</v>
      </c>
      <c r="D74" s="50">
        <f t="shared" si="2"/>
        <v>1202670</v>
      </c>
      <c r="E74" s="50"/>
      <c r="F74" s="50">
        <f t="shared" si="3"/>
        <v>1202670</v>
      </c>
    </row>
    <row r="75" spans="2:6" ht="14.25">
      <c r="B75" s="49" t="s">
        <v>16</v>
      </c>
      <c r="C75" s="50"/>
      <c r="D75" s="50">
        <f t="shared" si="2"/>
        <v>0</v>
      </c>
      <c r="E75" s="50"/>
      <c r="F75" s="50">
        <f t="shared" si="3"/>
        <v>0</v>
      </c>
    </row>
    <row r="76" spans="2:6" ht="14.25">
      <c r="B76" s="49" t="s">
        <v>18</v>
      </c>
      <c r="C76" s="50"/>
      <c r="D76" s="50">
        <f t="shared" si="2"/>
        <v>0</v>
      </c>
      <c r="E76" s="50"/>
      <c r="F76" s="50">
        <f t="shared" si="3"/>
        <v>0</v>
      </c>
    </row>
    <row r="77" spans="2:6" ht="14.25">
      <c r="B77" s="49" t="s">
        <v>20</v>
      </c>
      <c r="C77" s="50"/>
      <c r="D77" s="50">
        <f t="shared" si="2"/>
        <v>0</v>
      </c>
      <c r="E77" s="50"/>
      <c r="F77" s="50">
        <f t="shared" si="3"/>
        <v>0</v>
      </c>
    </row>
    <row r="78" spans="2:6" ht="14.25">
      <c r="B78" s="49" t="s">
        <v>22</v>
      </c>
      <c r="C78" s="50"/>
      <c r="D78" s="50">
        <f t="shared" si="2"/>
        <v>0</v>
      </c>
      <c r="E78" s="50"/>
      <c r="F78" s="50">
        <f t="shared" si="3"/>
        <v>0</v>
      </c>
    </row>
    <row r="79" spans="2:6" ht="14.25">
      <c r="B79" s="49" t="s">
        <v>24</v>
      </c>
      <c r="C79" s="50"/>
      <c r="D79" s="50">
        <f t="shared" si="2"/>
        <v>0</v>
      </c>
      <c r="E79" s="50"/>
      <c r="F79" s="50">
        <f t="shared" si="3"/>
        <v>0</v>
      </c>
    </row>
    <row r="80" spans="2:6" ht="14.25">
      <c r="B80" s="49" t="s">
        <v>26</v>
      </c>
      <c r="C80" s="50"/>
      <c r="D80" s="50">
        <f t="shared" si="2"/>
        <v>0</v>
      </c>
      <c r="E80" s="50"/>
      <c r="F80" s="50">
        <f t="shared" si="3"/>
        <v>0</v>
      </c>
    </row>
    <row r="81" spans="2:6" ht="14.25">
      <c r="B81" s="49" t="s">
        <v>28</v>
      </c>
      <c r="C81" s="50"/>
      <c r="D81" s="50">
        <f t="shared" si="2"/>
        <v>0</v>
      </c>
      <c r="E81" s="50"/>
      <c r="F81" s="50">
        <f t="shared" si="3"/>
        <v>0</v>
      </c>
    </row>
    <row r="82" spans="2:6" ht="14.25">
      <c r="B82" s="49" t="s">
        <v>122</v>
      </c>
      <c r="C82" s="50"/>
      <c r="D82" s="50">
        <f t="shared" si="2"/>
        <v>0</v>
      </c>
      <c r="E82" s="50"/>
      <c r="F82" s="50">
        <f t="shared" si="3"/>
        <v>0</v>
      </c>
    </row>
    <row r="83" spans="2:6" ht="14.25">
      <c r="B83" s="49" t="s">
        <v>155</v>
      </c>
      <c r="C83" s="50"/>
      <c r="D83" s="50">
        <f t="shared" si="2"/>
        <v>0</v>
      </c>
      <c r="E83" s="50"/>
      <c r="F83" s="50">
        <f t="shared" si="3"/>
        <v>0</v>
      </c>
    </row>
    <row r="84" spans="2:6" ht="14.25">
      <c r="B84" s="49" t="s">
        <v>30</v>
      </c>
      <c r="C84" s="50"/>
      <c r="D84" s="50">
        <f t="shared" si="2"/>
        <v>0</v>
      </c>
      <c r="E84" s="50"/>
      <c r="F84" s="50">
        <f t="shared" si="3"/>
        <v>0</v>
      </c>
    </row>
    <row r="85" spans="2:6" ht="14.25">
      <c r="B85" s="49" t="s">
        <v>32</v>
      </c>
      <c r="C85" s="50"/>
      <c r="D85" s="50">
        <f t="shared" si="2"/>
        <v>0</v>
      </c>
      <c r="E85" s="50"/>
      <c r="F85" s="50">
        <f t="shared" si="3"/>
        <v>0</v>
      </c>
    </row>
    <row r="86" spans="2:6" ht="14.25">
      <c r="B86" s="49" t="s">
        <v>34</v>
      </c>
      <c r="C86" s="50">
        <v>1816210</v>
      </c>
      <c r="D86" s="50">
        <f t="shared" si="2"/>
        <v>1816210</v>
      </c>
      <c r="E86" s="50"/>
      <c r="F86" s="50">
        <f t="shared" si="3"/>
        <v>1816210</v>
      </c>
    </row>
    <row r="87" spans="2:6" ht="14.25">
      <c r="B87" s="49" t="s">
        <v>36</v>
      </c>
      <c r="C87" s="50">
        <v>1558140</v>
      </c>
      <c r="D87" s="50">
        <f t="shared" si="2"/>
        <v>1558140</v>
      </c>
      <c r="E87" s="50"/>
      <c r="F87" s="50">
        <f t="shared" si="3"/>
        <v>1558140</v>
      </c>
    </row>
    <row r="88" spans="2:6" ht="14.25">
      <c r="B88" s="49" t="s">
        <v>38</v>
      </c>
      <c r="C88" s="50"/>
      <c r="D88" s="50">
        <f t="shared" si="2"/>
        <v>0</v>
      </c>
      <c r="E88" s="50"/>
      <c r="F88" s="50">
        <f t="shared" si="3"/>
        <v>0</v>
      </c>
    </row>
    <row r="89" spans="2:6" ht="14.25">
      <c r="B89" s="49" t="s">
        <v>123</v>
      </c>
      <c r="C89" s="50"/>
      <c r="D89" s="50">
        <f t="shared" si="2"/>
        <v>0</v>
      </c>
      <c r="E89" s="50"/>
      <c r="F89" s="50">
        <f t="shared" si="3"/>
        <v>0</v>
      </c>
    </row>
    <row r="90" spans="2:6" ht="14.25">
      <c r="B90" s="49" t="s">
        <v>156</v>
      </c>
      <c r="C90" s="50"/>
      <c r="D90" s="50">
        <f t="shared" si="2"/>
        <v>0</v>
      </c>
      <c r="E90" s="50"/>
      <c r="F90" s="50">
        <f t="shared" si="3"/>
        <v>0</v>
      </c>
    </row>
    <row r="91" spans="2:6" ht="14.25">
      <c r="B91" s="49" t="s">
        <v>40</v>
      </c>
      <c r="C91" s="50"/>
      <c r="D91" s="50">
        <f t="shared" si="2"/>
        <v>0</v>
      </c>
      <c r="E91" s="50"/>
      <c r="F91" s="50">
        <f t="shared" si="3"/>
        <v>0</v>
      </c>
    </row>
    <row r="92" spans="2:6" ht="14.25">
      <c r="B92" s="49" t="s">
        <v>42</v>
      </c>
      <c r="C92" s="50"/>
      <c r="D92" s="50">
        <f t="shared" si="2"/>
        <v>0</v>
      </c>
      <c r="E92" s="50"/>
      <c r="F92" s="50">
        <f t="shared" si="3"/>
        <v>0</v>
      </c>
    </row>
    <row r="93" spans="2:6" ht="14.25">
      <c r="B93" s="49" t="s">
        <v>44</v>
      </c>
      <c r="C93" s="50"/>
      <c r="D93" s="50">
        <f t="shared" si="2"/>
        <v>0</v>
      </c>
      <c r="E93" s="50"/>
      <c r="F93" s="50">
        <f t="shared" si="3"/>
        <v>0</v>
      </c>
    </row>
    <row r="94" spans="2:6" ht="14.25">
      <c r="B94" s="49" t="s">
        <v>46</v>
      </c>
      <c r="C94" s="50"/>
      <c r="D94" s="50">
        <f t="shared" si="2"/>
        <v>0</v>
      </c>
      <c r="E94" s="50"/>
      <c r="F94" s="50">
        <f t="shared" si="3"/>
        <v>0</v>
      </c>
    </row>
    <row r="95" spans="2:6" ht="14.25">
      <c r="B95" s="49" t="s">
        <v>48</v>
      </c>
      <c r="C95" s="50"/>
      <c r="D95" s="50">
        <f t="shared" si="2"/>
        <v>0</v>
      </c>
      <c r="E95" s="50"/>
      <c r="F95" s="50">
        <f t="shared" si="3"/>
        <v>0</v>
      </c>
    </row>
    <row r="96" spans="2:6" ht="14.25">
      <c r="B96" s="45" t="s">
        <v>54</v>
      </c>
      <c r="C96" s="46">
        <f>+C97+C98+C99+C100+C101+C102+C103+C104+C105+C106</f>
        <v>0</v>
      </c>
      <c r="D96" s="46">
        <f t="shared" si="2"/>
        <v>0</v>
      </c>
      <c r="E96" s="46">
        <f>+E97+E98+E99+E100+E101+E102+E103+E104+E105+E106</f>
        <v>0</v>
      </c>
      <c r="F96" s="46">
        <f t="shared" si="3"/>
        <v>0</v>
      </c>
    </row>
    <row r="97" spans="2:6" ht="14.25">
      <c r="B97" s="47" t="s">
        <v>56</v>
      </c>
      <c r="C97" s="48"/>
      <c r="D97" s="48">
        <f t="shared" si="2"/>
        <v>0</v>
      </c>
      <c r="E97" s="48"/>
      <c r="F97" s="48">
        <f t="shared" si="3"/>
        <v>0</v>
      </c>
    </row>
    <row r="98" spans="2:6" ht="14.25">
      <c r="B98" s="49" t="s">
        <v>58</v>
      </c>
      <c r="C98" s="50"/>
      <c r="D98" s="50">
        <f t="shared" si="2"/>
        <v>0</v>
      </c>
      <c r="E98" s="50"/>
      <c r="F98" s="50">
        <f t="shared" si="3"/>
        <v>0</v>
      </c>
    </row>
    <row r="99" spans="2:6" ht="14.25">
      <c r="B99" s="49" t="s">
        <v>60</v>
      </c>
      <c r="C99" s="50"/>
      <c r="D99" s="50">
        <f t="shared" si="2"/>
        <v>0</v>
      </c>
      <c r="E99" s="50"/>
      <c r="F99" s="50">
        <f t="shared" si="3"/>
        <v>0</v>
      </c>
    </row>
    <row r="100" spans="2:6" ht="14.25">
      <c r="B100" s="49" t="s">
        <v>62</v>
      </c>
      <c r="C100" s="50"/>
      <c r="D100" s="50">
        <f t="shared" si="2"/>
        <v>0</v>
      </c>
      <c r="E100" s="50"/>
      <c r="F100" s="50">
        <f t="shared" si="3"/>
        <v>0</v>
      </c>
    </row>
    <row r="101" spans="2:6" ht="14.25">
      <c r="B101" s="49" t="s">
        <v>124</v>
      </c>
      <c r="C101" s="50"/>
      <c r="D101" s="50">
        <f t="shared" si="2"/>
        <v>0</v>
      </c>
      <c r="E101" s="50"/>
      <c r="F101" s="50">
        <f t="shared" si="3"/>
        <v>0</v>
      </c>
    </row>
    <row r="102" spans="2:6" ht="14.25">
      <c r="B102" s="49" t="s">
        <v>157</v>
      </c>
      <c r="C102" s="50"/>
      <c r="D102" s="50">
        <f t="shared" si="2"/>
        <v>0</v>
      </c>
      <c r="E102" s="50"/>
      <c r="F102" s="50">
        <f t="shared" si="3"/>
        <v>0</v>
      </c>
    </row>
    <row r="103" spans="2:6" ht="14.25">
      <c r="B103" s="49" t="s">
        <v>64</v>
      </c>
      <c r="C103" s="50"/>
      <c r="D103" s="50">
        <f t="shared" si="2"/>
        <v>0</v>
      </c>
      <c r="E103" s="50"/>
      <c r="F103" s="50">
        <f t="shared" si="3"/>
        <v>0</v>
      </c>
    </row>
    <row r="104" spans="2:6" ht="14.25">
      <c r="B104" s="49" t="s">
        <v>66</v>
      </c>
      <c r="C104" s="50"/>
      <c r="D104" s="50">
        <f t="shared" si="2"/>
        <v>0</v>
      </c>
      <c r="E104" s="50"/>
      <c r="F104" s="50">
        <f t="shared" si="3"/>
        <v>0</v>
      </c>
    </row>
    <row r="105" spans="2:6" ht="14.25">
      <c r="B105" s="49" t="s">
        <v>68</v>
      </c>
      <c r="C105" s="50"/>
      <c r="D105" s="50">
        <f t="shared" si="2"/>
        <v>0</v>
      </c>
      <c r="E105" s="50"/>
      <c r="F105" s="50">
        <f t="shared" si="3"/>
        <v>0</v>
      </c>
    </row>
    <row r="106" spans="2:6" ht="14.25">
      <c r="B106" s="49" t="s">
        <v>69</v>
      </c>
      <c r="C106" s="50"/>
      <c r="D106" s="50">
        <f t="shared" si="2"/>
        <v>0</v>
      </c>
      <c r="E106" s="50"/>
      <c r="F106" s="50">
        <f t="shared" si="3"/>
        <v>0</v>
      </c>
    </row>
    <row r="107" spans="2:6" ht="14.25">
      <c r="B107" s="45" t="s">
        <v>70</v>
      </c>
      <c r="C107" s="46">
        <f>+C72 +C96</f>
        <v>4577020</v>
      </c>
      <c r="D107" s="46">
        <f t="shared" si="2"/>
        <v>4577020</v>
      </c>
      <c r="E107" s="46">
        <f>+E72 +E96</f>
        <v>0</v>
      </c>
      <c r="F107" s="46">
        <f t="shared" si="3"/>
        <v>4577020</v>
      </c>
    </row>
    <row r="108" spans="2:6" ht="14.25">
      <c r="B108" s="9" t="s">
        <v>72</v>
      </c>
      <c r="C108" s="44"/>
      <c r="D108" s="44"/>
      <c r="E108" s="44"/>
      <c r="F108" s="44"/>
    </row>
    <row r="109" spans="2:6" ht="14.25">
      <c r="B109" s="47" t="s">
        <v>74</v>
      </c>
      <c r="C109" s="48">
        <f>+C110+C111+C112</f>
        <v>211925900</v>
      </c>
      <c r="D109" s="48">
        <f t="shared" si="2"/>
        <v>211925900</v>
      </c>
      <c r="E109" s="48">
        <f>+E110+E111+E112</f>
        <v>0</v>
      </c>
      <c r="F109" s="48">
        <f t="shared" si="3"/>
        <v>211925900</v>
      </c>
    </row>
    <row r="110" spans="2:6" ht="14.25">
      <c r="B110" s="49" t="s">
        <v>76</v>
      </c>
      <c r="C110" s="50"/>
      <c r="D110" s="50">
        <f t="shared" si="2"/>
        <v>0</v>
      </c>
      <c r="E110" s="50"/>
      <c r="F110" s="50">
        <f t="shared" si="3"/>
        <v>0</v>
      </c>
    </row>
    <row r="111" spans="2:6" ht="14.25">
      <c r="B111" s="49" t="s">
        <v>78</v>
      </c>
      <c r="C111" s="50"/>
      <c r="D111" s="50">
        <f t="shared" si="2"/>
        <v>0</v>
      </c>
      <c r="E111" s="50"/>
      <c r="F111" s="50">
        <f t="shared" si="3"/>
        <v>0</v>
      </c>
    </row>
    <row r="112" spans="2:6" ht="14.25">
      <c r="B112" s="49" t="s">
        <v>80</v>
      </c>
      <c r="C112" s="50">
        <v>211925900</v>
      </c>
      <c r="D112" s="50">
        <f t="shared" si="2"/>
        <v>211925900</v>
      </c>
      <c r="E112" s="50"/>
      <c r="F112" s="50">
        <f t="shared" si="3"/>
        <v>211925900</v>
      </c>
    </row>
    <row r="113" spans="2:6" ht="14.25">
      <c r="B113" s="49" t="s">
        <v>82</v>
      </c>
      <c r="C113" s="50">
        <f>+C114+C115</f>
        <v>0</v>
      </c>
      <c r="D113" s="50">
        <f t="shared" si="2"/>
        <v>0</v>
      </c>
      <c r="E113" s="50">
        <f>+E114+E115</f>
        <v>0</v>
      </c>
      <c r="F113" s="50">
        <f t="shared" si="3"/>
        <v>0</v>
      </c>
    </row>
    <row r="114" spans="2:6" ht="14.25">
      <c r="B114" s="49" t="s">
        <v>84</v>
      </c>
      <c r="C114" s="50"/>
      <c r="D114" s="50">
        <f t="shared" si="2"/>
        <v>0</v>
      </c>
      <c r="E114" s="50"/>
      <c r="F114" s="50">
        <f t="shared" si="3"/>
        <v>0</v>
      </c>
    </row>
    <row r="115" spans="2:6" ht="14.25">
      <c r="B115" s="49" t="s">
        <v>86</v>
      </c>
      <c r="C115" s="50"/>
      <c r="D115" s="50">
        <f t="shared" si="2"/>
        <v>0</v>
      </c>
      <c r="E115" s="50"/>
      <c r="F115" s="50">
        <f t="shared" si="3"/>
        <v>0</v>
      </c>
    </row>
    <row r="116" spans="2:6" ht="14.25">
      <c r="B116" s="49" t="s">
        <v>88</v>
      </c>
      <c r="C116" s="50">
        <f>+C117+C118+C119+C120</f>
        <v>0</v>
      </c>
      <c r="D116" s="50">
        <f t="shared" si="2"/>
        <v>0</v>
      </c>
      <c r="E116" s="50">
        <f>+E117+E118+E119+E120</f>
        <v>0</v>
      </c>
      <c r="F116" s="50">
        <f t="shared" si="3"/>
        <v>0</v>
      </c>
    </row>
    <row r="117" spans="2:6" ht="14.25">
      <c r="B117" s="49" t="s">
        <v>89</v>
      </c>
      <c r="C117" s="50"/>
      <c r="D117" s="50">
        <f t="shared" si="2"/>
        <v>0</v>
      </c>
      <c r="E117" s="50"/>
      <c r="F117" s="50">
        <f t="shared" si="3"/>
        <v>0</v>
      </c>
    </row>
    <row r="118" spans="2:6" ht="14.25">
      <c r="B118" s="49" t="s">
        <v>91</v>
      </c>
      <c r="C118" s="50"/>
      <c r="D118" s="50">
        <f t="shared" si="2"/>
        <v>0</v>
      </c>
      <c r="E118" s="50"/>
      <c r="F118" s="50">
        <f t="shared" si="3"/>
        <v>0</v>
      </c>
    </row>
    <row r="119" spans="2:6" ht="14.25">
      <c r="B119" s="49" t="s">
        <v>93</v>
      </c>
      <c r="C119" s="50"/>
      <c r="D119" s="50">
        <f t="shared" si="2"/>
        <v>0</v>
      </c>
      <c r="E119" s="50"/>
      <c r="F119" s="50">
        <f t="shared" si="3"/>
        <v>0</v>
      </c>
    </row>
    <row r="120" spans="2:6" ht="14.25">
      <c r="B120" s="49" t="s">
        <v>95</v>
      </c>
      <c r="C120" s="50"/>
      <c r="D120" s="50">
        <f t="shared" si="2"/>
        <v>0</v>
      </c>
      <c r="E120" s="50"/>
      <c r="F120" s="50">
        <f t="shared" si="3"/>
        <v>0</v>
      </c>
    </row>
    <row r="121" spans="2:6" ht="14.25">
      <c r="B121" s="49" t="s">
        <v>97</v>
      </c>
      <c r="C121" s="50">
        <v>24136966</v>
      </c>
      <c r="D121" s="50">
        <f t="shared" si="2"/>
        <v>24136966</v>
      </c>
      <c r="E121" s="50"/>
      <c r="F121" s="50">
        <f t="shared" si="3"/>
        <v>24136966</v>
      </c>
    </row>
    <row r="122" spans="2:6" ht="14.25">
      <c r="B122" s="51" t="s">
        <v>99</v>
      </c>
      <c r="C122" s="52">
        <v>123184</v>
      </c>
      <c r="D122" s="52">
        <f t="shared" si="2"/>
        <v>123184</v>
      </c>
      <c r="E122" s="52"/>
      <c r="F122" s="52">
        <f t="shared" si="3"/>
        <v>123184</v>
      </c>
    </row>
    <row r="123" spans="2:6" ht="14.25">
      <c r="B123" s="45" t="s">
        <v>105</v>
      </c>
      <c r="C123" s="46">
        <f>+C109 +C113 +C116 +C121</f>
        <v>236062866</v>
      </c>
      <c r="D123" s="46">
        <f t="shared" si="2"/>
        <v>236062866</v>
      </c>
      <c r="E123" s="46">
        <f>+E109 +E113 +E116 +E121</f>
        <v>0</v>
      </c>
      <c r="F123" s="46">
        <f t="shared" si="3"/>
        <v>236062866</v>
      </c>
    </row>
    <row r="124" spans="2:6" ht="14.25">
      <c r="B124" s="9" t="s">
        <v>107</v>
      </c>
      <c r="C124" s="44">
        <f>+C107 +C123</f>
        <v>240639886</v>
      </c>
      <c r="D124" s="44">
        <f t="shared" si="2"/>
        <v>240639886</v>
      </c>
      <c r="E124" s="44">
        <f>+E107 +E123</f>
        <v>0</v>
      </c>
      <c r="F124" s="44">
        <f t="shared" si="3"/>
        <v>240639886</v>
      </c>
    </row>
  </sheetData>
  <mergeCells count="2">
    <mergeCell ref="B3:F3"/>
    <mergeCell ref="B5:F5"/>
  </mergeCells>
  <phoneticPr fontId="2"/>
  <pageMargins left="0.7" right="0.7" top="0.75" bottom="0.75" header="0.3" footer="0.3"/>
  <pageSetup paperSize="9" fitToHeight="0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第三号第一様式</vt:lpstr>
      <vt:lpstr>第三号第二様式</vt:lpstr>
      <vt:lpstr>第三号第三様式（社会福祉事業）</vt:lpstr>
      <vt:lpstr>第三号第三様式（収益事業）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KYO07</dc:creator>
  <cp:lastModifiedBy>KYO07</cp:lastModifiedBy>
  <dcterms:created xsi:type="dcterms:W3CDTF">2018-08-14T09:13:26Z</dcterms:created>
  <dcterms:modified xsi:type="dcterms:W3CDTF">2018-08-14T09:20:42Z</dcterms:modified>
</cp:coreProperties>
</file>