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L07\Desktop\令和4年度決算関係\開示用計算書類\開示用計算書類 Ver3\貸借対照表\"/>
    </mc:Choice>
  </mc:AlternateContent>
  <xr:revisionPtr revIDLastSave="0" documentId="13_ncr:1_{41EBEC96-2269-4A76-ACB3-6958AB321F92}" xr6:coauthVersionLast="47" xr6:coauthVersionMax="47" xr10:uidLastSave="{00000000-0000-0000-0000-000000000000}"/>
  <bookViews>
    <workbookView xWindow="-108" yWindow="-108" windowWidth="23256" windowHeight="12456" xr2:uid="{05AA7727-1EE2-48D1-AA06-1F9A8601CE77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H57" i="1"/>
  <c r="G57" i="1"/>
  <c r="I56" i="1"/>
  <c r="I55" i="1"/>
  <c r="H54" i="1"/>
  <c r="G54" i="1"/>
  <c r="I54" i="1" s="1"/>
  <c r="I53" i="1"/>
  <c r="I52" i="1"/>
  <c r="I51" i="1"/>
  <c r="H50" i="1"/>
  <c r="G50" i="1"/>
  <c r="I50" i="1" s="1"/>
  <c r="I47" i="1"/>
  <c r="I46" i="1"/>
  <c r="I45" i="1"/>
  <c r="I44" i="1"/>
  <c r="I43" i="1"/>
  <c r="I42" i="1"/>
  <c r="I41" i="1"/>
  <c r="I40" i="1"/>
  <c r="I39" i="1"/>
  <c r="I38" i="1"/>
  <c r="I37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9" i="1"/>
  <c r="G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D43" i="1"/>
  <c r="D36" i="1" s="1"/>
  <c r="C43" i="1"/>
  <c r="C36" i="1" s="1"/>
  <c r="E42" i="1"/>
  <c r="E41" i="1"/>
  <c r="E40" i="1"/>
  <c r="E39" i="1"/>
  <c r="E38" i="1"/>
  <c r="D37" i="1"/>
  <c r="C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9" i="1"/>
  <c r="C9" i="1"/>
  <c r="E9" i="1" s="1"/>
  <c r="G68" i="1"/>
  <c r="H36" i="1"/>
  <c r="G36" i="1"/>
  <c r="E36" i="1" l="1"/>
  <c r="H68" i="1"/>
  <c r="I9" i="1"/>
  <c r="E37" i="1"/>
  <c r="I36" i="1"/>
  <c r="H48" i="1"/>
  <c r="H69" i="1" s="1"/>
  <c r="I57" i="1"/>
  <c r="E43" i="1"/>
  <c r="C69" i="1"/>
  <c r="I68" i="1"/>
  <c r="G48" i="1"/>
  <c r="D69" i="1"/>
  <c r="E69" i="1" s="1"/>
  <c r="I48" i="1" l="1"/>
  <c r="G69" i="1"/>
  <c r="I69" i="1" s="1"/>
</calcChain>
</file>

<file path=xl/sharedStrings.xml><?xml version="1.0" encoding="utf-8"?>
<sst xmlns="http://schemas.openxmlformats.org/spreadsheetml/2006/main" count="127" uniqueCount="120">
  <si>
    <t>第三号第一様式（第二十七条第四項関係）</t>
    <phoneticPr fontId="4"/>
  </si>
  <si>
    <t>法人単位貸借対照表</t>
    <phoneticPr fontId="5"/>
  </si>
  <si>
    <t>令和5年3月31日現在</t>
    <phoneticPr fontId="5"/>
  </si>
  <si>
    <t>（単位：円）</t>
    <phoneticPr fontId="4"/>
  </si>
  <si>
    <t>資産の部</t>
    <phoneticPr fontId="5"/>
  </si>
  <si>
    <t>負債の部</t>
    <phoneticPr fontId="5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</si>
  <si>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</si>
  <si>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</si>
  <si>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</si>
  <si>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</si>
  <si>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</si>
  <si>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</si>
  <si>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</si>
  <si>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</si>
  <si>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</si>
  <si>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</si>
  <si>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その他の未払金</t>
  </si>
  <si>
    <t>　未収金</t>
  </si>
  <si>
    <t>　社会福祉連携推進業務短期運営資金借入金</t>
  </si>
  <si>
    <t>　未収補助金</t>
  </si>
  <si>
    <t>　１年以内返済予定社会福祉連携推進業務設備資金借入金</t>
  </si>
  <si>
    <t>　未収収益</t>
  </si>
  <si>
    <t>　１年以内返済予定設備資金借入金</t>
  </si>
  <si>
    <t>　受取手形</t>
  </si>
  <si>
    <t>　１年以内返済予定社会福祉連携推進業務長期運営資金借入金</t>
  </si>
  <si>
    <t>　貯蔵品</t>
  </si>
  <si>
    <t>　１年以内返済予定長期運営資金借入金</t>
  </si>
  <si>
    <t>　医薬品</t>
  </si>
  <si>
    <t>　１年以内返済予定リース債務</t>
  </si>
  <si>
    <t>　診療・療養費等材料</t>
  </si>
  <si>
    <t>　１年以内返済予定役員等長期借入金</t>
  </si>
  <si>
    <t>　給食用材料</t>
  </si>
  <si>
    <t>　１年以内支払予定長期未払金</t>
  </si>
  <si>
    <t>　商品・製品</t>
  </si>
  <si>
    <t>　未払費用</t>
  </si>
  <si>
    <t>　仕掛品</t>
  </si>
  <si>
    <t>　預り金</t>
  </si>
  <si>
    <t>　原材料</t>
  </si>
  <si>
    <t>　前受金</t>
  </si>
  <si>
    <t>　立替金</t>
  </si>
  <si>
    <t>　前受収益</t>
  </si>
  <si>
    <t>　前払金</t>
  </si>
  <si>
    <t>　仮受金</t>
  </si>
  <si>
    <t>　前払費用</t>
  </si>
  <si>
    <t>　賞与引当金</t>
  </si>
  <si>
    <t>　１年以内回収予定社会福祉連携推進業務長期貸付金</t>
  </si>
  <si>
    <t>　未払法人税等</t>
  </si>
  <si>
    <t>　１年以内回収予定長期貸付金</t>
  </si>
  <si>
    <t>　繰延税金負債</t>
  </si>
  <si>
    <t>　社会福祉連携推進業務短期貸付金</t>
  </si>
  <si>
    <t>　その他の流動負債</t>
  </si>
  <si>
    <t>　短期貸付金</t>
  </si>
  <si>
    <t>　資産除去債務（一年以内）</t>
  </si>
  <si>
    <t>　仮払金</t>
  </si>
  <si>
    <t>　その他の流動資産</t>
  </si>
  <si>
    <t>　貸倒引当金</t>
  </si>
  <si>
    <t>　徴収不能引当金</t>
  </si>
  <si>
    <t>　仮払消費税</t>
  </si>
  <si>
    <t>固定資産</t>
  </si>
  <si>
    <t>固定負債</t>
  </si>
  <si>
    <t>基本財産</t>
  </si>
  <si>
    <t>　社会福祉連携推進業務設備資金借入金</t>
  </si>
  <si>
    <t>　土地</t>
  </si>
  <si>
    <t>　設備資金借入金</t>
  </si>
  <si>
    <t>　建物</t>
  </si>
  <si>
    <t>　社会福祉連携推進業務長期運営資金借入金</t>
  </si>
  <si>
    <t>　建物附属設備</t>
  </si>
  <si>
    <t>　長期運営資金借入金</t>
  </si>
  <si>
    <t>　定期預金</t>
  </si>
  <si>
    <t>　リース債務</t>
  </si>
  <si>
    <t>　投資有価証券</t>
  </si>
  <si>
    <t>　役員等長期借入金</t>
  </si>
  <si>
    <t>その他の固定資産</t>
  </si>
  <si>
    <t>　退職給付引当金</t>
  </si>
  <si>
    <t>　長期未払金</t>
  </si>
  <si>
    <t>　長期預り金</t>
  </si>
  <si>
    <t>　構築物</t>
  </si>
  <si>
    <t>　その他の固定負債</t>
  </si>
  <si>
    <t>　機械及び装置</t>
  </si>
  <si>
    <t>　役員等退任慰労金引当金</t>
  </si>
  <si>
    <t>　車輌運搬具</t>
  </si>
  <si>
    <t>負債の部合計</t>
  </si>
  <si>
    <t>　器具及び備品</t>
  </si>
  <si>
    <t>純資産の部</t>
  </si>
  <si>
    <t>　建設仮勘定</t>
  </si>
  <si>
    <t>基本金</t>
  </si>
  <si>
    <t>　有形リース資産</t>
  </si>
  <si>
    <t>　第一号基本金</t>
  </si>
  <si>
    <t>　権利</t>
  </si>
  <si>
    <t>　第二号基本金</t>
  </si>
  <si>
    <t>　ソフトウェア</t>
  </si>
  <si>
    <t>　第三号基本金</t>
  </si>
  <si>
    <t>　無形リース資産</t>
  </si>
  <si>
    <t>国庫補助金等特別積立金</t>
  </si>
  <si>
    <t>　施設整備費補助積立金</t>
  </si>
  <si>
    <t>　社会福祉連携推進業務長期貸付金</t>
  </si>
  <si>
    <t>　借入元金償還補助積立金</t>
  </si>
  <si>
    <t>　長期貸付金</t>
  </si>
  <si>
    <t>その他の積立金</t>
  </si>
  <si>
    <t>　退職給付引当資産</t>
  </si>
  <si>
    <t>　人件費積立金</t>
  </si>
  <si>
    <t>　長期預り金積立資産</t>
  </si>
  <si>
    <t>　修繕費積立金</t>
  </si>
  <si>
    <t>　人件費積立資産</t>
  </si>
  <si>
    <t>　備品購入積立金</t>
  </si>
  <si>
    <t>　修繕費積立資産</t>
  </si>
  <si>
    <t>　施設整備積立金</t>
  </si>
  <si>
    <t>　備品購入積立資産</t>
  </si>
  <si>
    <t>次期繰越活動増減差額</t>
  </si>
  <si>
    <t>　施設整備積立資産</t>
  </si>
  <si>
    <t>（うち当期活動増減差額）</t>
  </si>
  <si>
    <t>　差入保証金</t>
  </si>
  <si>
    <t>　長期前払費用</t>
  </si>
  <si>
    <t>　その他の固定資産</t>
  </si>
  <si>
    <t>　償却備品</t>
  </si>
  <si>
    <t>純資産の部合計</t>
  </si>
  <si>
    <t>資産の部合計</t>
  </si>
  <si>
    <t>負債及び純資産の部合計</t>
  </si>
  <si>
    <t>この貸借対照表は原本と相違ないことを証明します。</t>
    <rPh sb="2" eb="4">
      <t>タイシャク</t>
    </rPh>
    <rPh sb="4" eb="7">
      <t>タイショウヒョウ</t>
    </rPh>
    <rPh sb="8" eb="10">
      <t>ゲンポン</t>
    </rPh>
    <rPh sb="11" eb="13">
      <t>ソウイ</t>
    </rPh>
    <rPh sb="18" eb="20">
      <t>ショウメイ</t>
    </rPh>
    <phoneticPr fontId="2"/>
  </si>
  <si>
    <t>社会福祉法人函館共愛会　理事長　近江　茂樹</t>
    <rPh sb="0" eb="2">
      <t>シャカイ</t>
    </rPh>
    <rPh sb="2" eb="4">
      <t>フクシ</t>
    </rPh>
    <rPh sb="4" eb="6">
      <t>ホウジン</t>
    </rPh>
    <rPh sb="6" eb="8">
      <t>ハコダテ</t>
    </rPh>
    <rPh sb="8" eb="10">
      <t>キョウアイ</t>
    </rPh>
    <rPh sb="10" eb="11">
      <t>カイ</t>
    </rPh>
    <rPh sb="12" eb="15">
      <t>リジチョウ</t>
    </rPh>
    <rPh sb="16" eb="18">
      <t>オウミ</t>
    </rPh>
    <rPh sb="19" eb="21">
      <t>シゲキ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</si>
</sst>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4" x14ac:knownFonts="1">
    <font>
      <sz val="12"/>
      <color theme="1"/>
      <name val="ＭＳ 明朝"/>
      <family val="2"/>
      <charset val="128"/>
    </font>
    <font>
      <sz val="10"/>
      <color theme="1"/>
      <name val="Meiryo UI"/>
      <family val="3"/>
      <charset val="128"/>
    </font>
    <font>
      <sz val="6"/>
      <name val="ＭＳ 明朝"/>
      <family val="2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4"/>
      <color rgb="FF000000"/>
      <name val="ＭＳ ゴシック"/>
      <family val="3"/>
      <charset val="128"/>
    </font>
    <font>
      <sz val="14"/>
      <name val="Meiryo UI"/>
      <family val="3"/>
      <charset val="128"/>
    </font>
    <font>
      <sz val="28"/>
      <color theme="1"/>
      <name val="ＭＳ 明朝"/>
      <family val="1"/>
      <charset val="128"/>
    </font>
    <font>
      <sz val="3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horizontal="left" vertical="top"/>
    </xf>
    <xf numFmtId="0" fontId="8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9" fillId="0" borderId="4" xfId="1" applyFont="1" applyBorder="1" applyAlignment="1">
      <alignment horizontal="left" vertical="top" shrinkToFit="1"/>
    </xf>
    <xf numFmtId="0" fontId="9" fillId="0" borderId="5" xfId="1" applyFont="1" applyBorder="1" applyAlignment="1">
      <alignment horizontal="left" vertical="top" shrinkToFit="1"/>
    </xf>
    <xf numFmtId="0" fontId="9" fillId="0" borderId="6" xfId="1" applyFont="1" applyBorder="1" applyAlignment="1">
      <alignment horizontal="left" vertical="top" shrinkToFit="1"/>
    </xf>
    <xf numFmtId="0" fontId="9" fillId="0" borderId="7" xfId="1" applyFont="1" applyBorder="1" applyAlignment="1">
      <alignment horizontal="left" vertical="top" shrinkToFit="1"/>
    </xf>
    <xf numFmtId="0" fontId="9" fillId="0" borderId="8" xfId="1" applyFont="1" applyBorder="1" applyAlignment="1">
      <alignment horizontal="left" vertical="top" shrinkToFit="1"/>
    </xf>
    <xf numFmtId="0" fontId="9" fillId="0" borderId="4" xfId="1" applyFont="1" applyBorder="1" applyAlignment="1">
      <alignment vertical="center" shrinkToFit="1"/>
    </xf>
    <xf numFmtId="176" fontId="10" fillId="0" borderId="4" xfId="1" applyNumberFormat="1" applyFont="1" applyBorder="1" applyAlignment="1" applyProtection="1">
      <alignment vertical="top" shrinkToFit="1"/>
      <protection locked="0"/>
    </xf>
    <xf numFmtId="176" fontId="10" fillId="0" borderId="4" xfId="0" applyNumberFormat="1" applyFont="1" applyBorder="1" applyProtection="1">
      <alignment vertical="center"/>
      <protection locked="0"/>
    </xf>
    <xf numFmtId="176" fontId="10" fillId="0" borderId="5" xfId="1" applyNumberFormat="1" applyFont="1" applyBorder="1" applyAlignment="1" applyProtection="1">
      <alignment vertical="top" shrinkToFit="1"/>
      <protection locked="0"/>
    </xf>
    <xf numFmtId="176" fontId="10" fillId="0" borderId="5" xfId="0" applyNumberFormat="1" applyFont="1" applyBorder="1" applyProtection="1">
      <alignment vertical="center"/>
      <protection locked="0"/>
    </xf>
    <xf numFmtId="176" fontId="10" fillId="0" borderId="6" xfId="1" applyNumberFormat="1" applyFont="1" applyBorder="1" applyAlignment="1" applyProtection="1">
      <alignment vertical="top" shrinkToFit="1"/>
      <protection locked="0"/>
    </xf>
    <xf numFmtId="176" fontId="10" fillId="0" borderId="6" xfId="0" applyNumberFormat="1" applyFont="1" applyBorder="1" applyProtection="1">
      <alignment vertical="center"/>
      <protection locked="0"/>
    </xf>
    <xf numFmtId="176" fontId="10" fillId="0" borderId="7" xfId="1" applyNumberFormat="1" applyFont="1" applyBorder="1" applyAlignment="1" applyProtection="1">
      <alignment vertical="top" shrinkToFit="1"/>
      <protection locked="0"/>
    </xf>
    <xf numFmtId="176" fontId="10" fillId="0" borderId="7" xfId="0" applyNumberFormat="1" applyFont="1" applyBorder="1" applyProtection="1">
      <alignment vertical="center"/>
      <protection locked="0"/>
    </xf>
    <xf numFmtId="176" fontId="10" fillId="0" borderId="8" xfId="1" applyNumberFormat="1" applyFont="1" applyBorder="1" applyAlignment="1" applyProtection="1">
      <alignment vertical="top" shrinkToFit="1"/>
      <protection locked="0"/>
    </xf>
    <xf numFmtId="176" fontId="10" fillId="0" borderId="4" xfId="1" applyNumberFormat="1" applyFont="1" applyBorder="1" applyAlignment="1" applyProtection="1">
      <alignment vertical="center" shrinkToFit="1"/>
      <protection locked="0"/>
    </xf>
    <xf numFmtId="0" fontId="9" fillId="0" borderId="4" xfId="2" applyFont="1" applyBorder="1" applyAlignment="1">
      <alignment horizontal="center" vertical="center" shrinkToFit="1"/>
    </xf>
    <xf numFmtId="0" fontId="9" fillId="0" borderId="4" xfId="1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58" fontId="12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1" applyFont="1" applyFill="1" applyBorder="1" applyAlignment="1">
      <alignment horizontal="left" vertical="top" shrinkToFit="1"/>
    </xf>
  </cellXfs>
  <cellStyles count="3">
    <cellStyle name="標準" xfId="0" builtinId="0"/>
    <cellStyle name="標準 2" xfId="1" xr:uid="{2015953F-F464-4F0C-9954-FA7458610149}"/>
    <cellStyle name="標準 3" xfId="2" xr:uid="{8FDCADE8-F562-406A-8252-339A139D8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8A9C4-042D-4446-A314-40F57B546CF9}">
  <sheetPr>
    <pageSetUpPr fitToPage="1"/>
  </sheetPr>
  <dimension ref="B1:I80"/>
  <sheetViews>
    <sheetView showGridLines="0" tabSelected="1" topLeftCell="A61" zoomScale="80" zoomScaleNormal="80" workbookViewId="0">
      <selection activeCell="C78" sqref="C78"/>
    </sheetView>
  </sheetViews>
  <sheetFormatPr defaultRowHeight="14.4" x14ac:dyDescent="0.2"/>
  <cols>
    <col min="1" max="1" width="3" customWidth="1"/>
    <col min="2" max="2" width="36.5" customWidth="1"/>
    <col min="3" max="5" width="21.296875" customWidth="1"/>
    <col min="6" max="6" width="36.5" customWidth="1"/>
    <col min="7" max="9" width="21.296875" customWidth="1"/>
  </cols>
  <sheetData>
    <row r="1" spans="2:9" x14ac:dyDescent="0.2">
      <c r="B1" s="1"/>
      <c r="C1" s="1"/>
      <c r="D1" s="1"/>
      <c r="E1" s="1"/>
      <c r="F1" s="1"/>
      <c r="G1" s="1"/>
      <c r="H1" s="1"/>
      <c r="I1" s="1"/>
    </row>
    <row r="2" spans="2:9" ht="22.8" x14ac:dyDescent="0.2">
      <c r="B2" s="2"/>
      <c r="C2" s="1"/>
      <c r="D2" s="1"/>
      <c r="E2" s="1"/>
      <c r="F2" s="1"/>
      <c r="G2" s="1"/>
      <c r="H2" s="3"/>
      <c r="I2" s="3" t="s">
        <v>0</v>
      </c>
    </row>
    <row r="3" spans="2:9" ht="22.8" x14ac:dyDescent="0.2">
      <c r="B3" s="25" t="s">
        <v>1</v>
      </c>
      <c r="C3" s="25"/>
      <c r="D3" s="25"/>
      <c r="E3" s="25"/>
      <c r="F3" s="25"/>
      <c r="G3" s="25"/>
      <c r="H3" s="25"/>
      <c r="I3" s="25"/>
    </row>
    <row r="4" spans="2:9" ht="22.8" x14ac:dyDescent="0.2">
      <c r="B4" s="4"/>
      <c r="C4" s="2"/>
      <c r="D4" s="1"/>
      <c r="E4" s="1"/>
      <c r="F4" s="1"/>
      <c r="G4" s="1"/>
      <c r="H4" s="1"/>
      <c r="I4" s="1"/>
    </row>
    <row r="5" spans="2:9" ht="22.8" x14ac:dyDescent="0.2">
      <c r="B5" s="26" t="s">
        <v>2</v>
      </c>
      <c r="C5" s="26"/>
      <c r="D5" s="26"/>
      <c r="E5" s="26"/>
      <c r="F5" s="26"/>
      <c r="G5" s="26"/>
      <c r="H5" s="26"/>
      <c r="I5" s="26"/>
    </row>
    <row r="6" spans="2:9" ht="15" x14ac:dyDescent="0.2">
      <c r="B6" s="5"/>
      <c r="C6" s="1"/>
      <c r="D6" s="1"/>
      <c r="E6" s="1"/>
      <c r="F6" s="1"/>
      <c r="G6" s="1"/>
      <c r="H6" s="1"/>
      <c r="I6" s="6" t="s">
        <v>3</v>
      </c>
    </row>
    <row r="7" spans="2:9" ht="16.2" x14ac:dyDescent="0.2">
      <c r="B7" s="27" t="s">
        <v>4</v>
      </c>
      <c r="C7" s="28"/>
      <c r="D7" s="28"/>
      <c r="E7" s="29"/>
      <c r="F7" s="27" t="s">
        <v>5</v>
      </c>
      <c r="G7" s="28"/>
      <c r="H7" s="28"/>
      <c r="I7" s="29"/>
    </row>
    <row r="8" spans="2:9" ht="16.2" x14ac:dyDescent="0.2">
      <c r="B8" s="23"/>
      <c r="C8" s="23" t="s">
        <v>6</v>
      </c>
      <c r="D8" s="23" t="s">
        <v>7</v>
      </c>
      <c r="E8" s="23" t="s">
        <v>8</v>
      </c>
      <c r="F8" s="24"/>
      <c r="G8" s="23" t="s">
        <v>6</v>
      </c>
      <c r="H8" s="23" t="s">
        <v>7</v>
      </c>
      <c r="I8" s="23" t="s">
        <v>8</v>
      </c>
    </row>
    <row r="9" spans="2:9" ht="18.600000000000001" customHeight="1" x14ac:dyDescent="0.2">
      <c r="B9" s="7" t="s">
        <v>9</v>
      </c>
      <c r="C9" s="13">
        <f>(+C10+C11+C12+C13+C14+C15+C16+C17+C18+C19+C20+C21+C22+C23+C24+C25+C26+C27+C28+C29+C30+C31+C32-ABS(C33)-ABS(C34)+C35)+0</f>
        <v>1385063568</v>
      </c>
      <c r="D9" s="14">
        <f>(+D10+D11+D12+D13+D14+D15+D16+D17+D18+D19+D20+D21+D22+D23+D24+D25+D26+D27+D28+D29+D30+D31+D32-ABS(D33)-ABS(D34)+D35)+0</f>
        <v>1562735533</v>
      </c>
      <c r="E9" s="13">
        <f t="shared" ref="E9:E40" si="0">(C9-D9)+0</f>
        <v>-177671965</v>
      </c>
      <c r="F9" s="7" t="s">
        <v>10</v>
      </c>
      <c r="G9" s="13">
        <f>(+G10+G11+G12+G13+G14+G15+G16+G17+G18+G19+G20+G21+G22+G23+G24+G25+G26+G27+G28+G29+G30)+0</f>
        <v>336119932</v>
      </c>
      <c r="H9" s="14">
        <f>(+H10+H11+H12+H13+H14+H15+H16+H17+H18+H19+H20+H21+H22+H23+H24+H25+H26+H27+H28+H29+H30)+0</f>
        <v>327139207</v>
      </c>
      <c r="I9" s="13">
        <f t="shared" ref="I9:I30" si="1">(G9-H9)+0</f>
        <v>8980725</v>
      </c>
    </row>
    <row r="10" spans="2:9" ht="18.600000000000001" customHeight="1" x14ac:dyDescent="0.2">
      <c r="B10" s="8" t="s">
        <v>11</v>
      </c>
      <c r="C10" s="15">
        <v>1054016860</v>
      </c>
      <c r="D10" s="16">
        <v>1274962934</v>
      </c>
      <c r="E10" s="15">
        <f t="shared" si="0"/>
        <v>-220946074</v>
      </c>
      <c r="F10" s="8" t="s">
        <v>12</v>
      </c>
      <c r="G10" s="15">
        <v>0</v>
      </c>
      <c r="H10" s="16">
        <v>0</v>
      </c>
      <c r="I10" s="15">
        <f t="shared" si="1"/>
        <v>0</v>
      </c>
    </row>
    <row r="11" spans="2:9" ht="18.600000000000001" customHeight="1" x14ac:dyDescent="0.2">
      <c r="B11" s="9" t="s">
        <v>13</v>
      </c>
      <c r="C11" s="17">
        <v>0</v>
      </c>
      <c r="D11" s="18">
        <v>0</v>
      </c>
      <c r="E11" s="17">
        <f t="shared" si="0"/>
        <v>0</v>
      </c>
      <c r="F11" s="9" t="s">
        <v>14</v>
      </c>
      <c r="G11" s="17">
        <v>153045507</v>
      </c>
      <c r="H11" s="18">
        <v>144325545</v>
      </c>
      <c r="I11" s="17">
        <f t="shared" si="1"/>
        <v>8719962</v>
      </c>
    </row>
    <row r="12" spans="2:9" ht="18.600000000000001" customHeight="1" x14ac:dyDescent="0.2">
      <c r="B12" s="9" t="s">
        <v>15</v>
      </c>
      <c r="C12" s="17">
        <v>277124642</v>
      </c>
      <c r="D12" s="18">
        <v>239538931</v>
      </c>
      <c r="E12" s="17">
        <f t="shared" si="0"/>
        <v>37585711</v>
      </c>
      <c r="F12" s="9" t="s">
        <v>16</v>
      </c>
      <c r="G12" s="17">
        <v>0</v>
      </c>
      <c r="H12" s="18">
        <v>0</v>
      </c>
      <c r="I12" s="17">
        <f t="shared" si="1"/>
        <v>0</v>
      </c>
    </row>
    <row r="13" spans="2:9" ht="18.600000000000001" customHeight="1" x14ac:dyDescent="0.2">
      <c r="B13" s="9" t="s">
        <v>17</v>
      </c>
      <c r="C13" s="17">
        <v>0</v>
      </c>
      <c r="D13" s="18">
        <v>0</v>
      </c>
      <c r="E13" s="17">
        <f t="shared" si="0"/>
        <v>0</v>
      </c>
      <c r="F13" s="9" t="s">
        <v>18</v>
      </c>
      <c r="G13" s="17">
        <v>0</v>
      </c>
      <c r="H13" s="18">
        <v>0</v>
      </c>
      <c r="I13" s="17">
        <f t="shared" si="1"/>
        <v>0</v>
      </c>
    </row>
    <row r="14" spans="2:9" ht="18.600000000000001" customHeight="1" x14ac:dyDescent="0.2">
      <c r="B14" s="9" t="s">
        <v>19</v>
      </c>
      <c r="C14" s="17">
        <v>47306258</v>
      </c>
      <c r="D14" s="18">
        <v>40275370</v>
      </c>
      <c r="E14" s="17">
        <f t="shared" si="0"/>
        <v>7030888</v>
      </c>
      <c r="F14" s="9" t="s">
        <v>20</v>
      </c>
      <c r="G14" s="17">
        <v>0</v>
      </c>
      <c r="H14" s="18">
        <v>0</v>
      </c>
      <c r="I14" s="17">
        <f t="shared" si="1"/>
        <v>0</v>
      </c>
    </row>
    <row r="15" spans="2:9" ht="18.600000000000001" customHeight="1" x14ac:dyDescent="0.2">
      <c r="B15" s="9" t="s">
        <v>21</v>
      </c>
      <c r="C15" s="17">
        <v>4533755</v>
      </c>
      <c r="D15" s="18">
        <v>3893300</v>
      </c>
      <c r="E15" s="17">
        <f t="shared" si="0"/>
        <v>640455</v>
      </c>
      <c r="F15" s="9" t="s">
        <v>22</v>
      </c>
      <c r="G15" s="17">
        <v>103138000</v>
      </c>
      <c r="H15" s="18">
        <v>103130000</v>
      </c>
      <c r="I15" s="17">
        <f t="shared" si="1"/>
        <v>8000</v>
      </c>
    </row>
    <row r="16" spans="2:9" ht="18.600000000000001" customHeight="1" x14ac:dyDescent="0.2">
      <c r="B16" s="9" t="s">
        <v>23</v>
      </c>
      <c r="C16" s="17">
        <v>0</v>
      </c>
      <c r="D16" s="18">
        <v>0</v>
      </c>
      <c r="E16" s="17">
        <f t="shared" si="0"/>
        <v>0</v>
      </c>
      <c r="F16" s="9" t="s">
        <v>24</v>
      </c>
      <c r="G16" s="17">
        <v>0</v>
      </c>
      <c r="H16" s="18">
        <v>0</v>
      </c>
      <c r="I16" s="17">
        <f t="shared" si="1"/>
        <v>0</v>
      </c>
    </row>
    <row r="17" spans="2:9" ht="18.600000000000001" customHeight="1" x14ac:dyDescent="0.2">
      <c r="B17" s="9" t="s">
        <v>25</v>
      </c>
      <c r="C17" s="17">
        <v>0</v>
      </c>
      <c r="D17" s="18">
        <v>0</v>
      </c>
      <c r="E17" s="17">
        <f t="shared" si="0"/>
        <v>0</v>
      </c>
      <c r="F17" s="9" t="s">
        <v>26</v>
      </c>
      <c r="G17" s="17">
        <v>0</v>
      </c>
      <c r="H17" s="18">
        <v>0</v>
      </c>
      <c r="I17" s="17">
        <f t="shared" si="1"/>
        <v>0</v>
      </c>
    </row>
    <row r="18" spans="2:9" ht="18.600000000000001" customHeight="1" x14ac:dyDescent="0.2">
      <c r="B18" s="9" t="s">
        <v>27</v>
      </c>
      <c r="C18" s="17">
        <v>0</v>
      </c>
      <c r="D18" s="18">
        <v>0</v>
      </c>
      <c r="E18" s="17">
        <f t="shared" si="0"/>
        <v>0</v>
      </c>
      <c r="F18" s="9" t="s">
        <v>28</v>
      </c>
      <c r="G18" s="17">
        <v>597000</v>
      </c>
      <c r="H18" s="18">
        <v>0</v>
      </c>
      <c r="I18" s="17">
        <f t="shared" si="1"/>
        <v>597000</v>
      </c>
    </row>
    <row r="19" spans="2:9" ht="18.600000000000001" customHeight="1" x14ac:dyDescent="0.2">
      <c r="B19" s="9" t="s">
        <v>29</v>
      </c>
      <c r="C19" s="17">
        <v>0</v>
      </c>
      <c r="D19" s="18">
        <v>0</v>
      </c>
      <c r="E19" s="17">
        <f t="shared" si="0"/>
        <v>0</v>
      </c>
      <c r="F19" s="9" t="s">
        <v>30</v>
      </c>
      <c r="G19" s="17">
        <v>0</v>
      </c>
      <c r="H19" s="18">
        <v>0</v>
      </c>
      <c r="I19" s="17">
        <f t="shared" si="1"/>
        <v>0</v>
      </c>
    </row>
    <row r="20" spans="2:9" ht="18.600000000000001" customHeight="1" x14ac:dyDescent="0.2">
      <c r="B20" s="9" t="s">
        <v>31</v>
      </c>
      <c r="C20" s="17">
        <v>0</v>
      </c>
      <c r="D20" s="18">
        <v>0</v>
      </c>
      <c r="E20" s="17">
        <f t="shared" si="0"/>
        <v>0</v>
      </c>
      <c r="F20" s="9" t="s">
        <v>32</v>
      </c>
      <c r="G20" s="17">
        <v>0</v>
      </c>
      <c r="H20" s="18">
        <v>0</v>
      </c>
      <c r="I20" s="17">
        <f t="shared" si="1"/>
        <v>0</v>
      </c>
    </row>
    <row r="21" spans="2:9" ht="18.600000000000001" customHeight="1" x14ac:dyDescent="0.2">
      <c r="B21" s="9" t="s">
        <v>33</v>
      </c>
      <c r="C21" s="17">
        <v>0</v>
      </c>
      <c r="D21" s="18">
        <v>0</v>
      </c>
      <c r="E21" s="17">
        <f t="shared" si="0"/>
        <v>0</v>
      </c>
      <c r="F21" s="9" t="s">
        <v>34</v>
      </c>
      <c r="G21" s="17">
        <v>0</v>
      </c>
      <c r="H21" s="18">
        <v>0</v>
      </c>
      <c r="I21" s="17">
        <f t="shared" si="1"/>
        <v>0</v>
      </c>
    </row>
    <row r="22" spans="2:9" ht="18.600000000000001" customHeight="1" x14ac:dyDescent="0.2">
      <c r="B22" s="9" t="s">
        <v>35</v>
      </c>
      <c r="C22" s="17">
        <v>0</v>
      </c>
      <c r="D22" s="18">
        <v>0</v>
      </c>
      <c r="E22" s="17">
        <f t="shared" si="0"/>
        <v>0</v>
      </c>
      <c r="F22" s="9" t="s">
        <v>36</v>
      </c>
      <c r="G22" s="17">
        <v>2290392</v>
      </c>
      <c r="H22" s="18">
        <v>2027720</v>
      </c>
      <c r="I22" s="17">
        <f t="shared" si="1"/>
        <v>262672</v>
      </c>
    </row>
    <row r="23" spans="2:9" ht="18.600000000000001" customHeight="1" x14ac:dyDescent="0.2">
      <c r="B23" s="9" t="s">
        <v>37</v>
      </c>
      <c r="C23" s="17">
        <v>0</v>
      </c>
      <c r="D23" s="18">
        <v>0</v>
      </c>
      <c r="E23" s="17">
        <f t="shared" si="0"/>
        <v>0</v>
      </c>
      <c r="F23" s="9" t="s">
        <v>38</v>
      </c>
      <c r="G23" s="17">
        <v>0</v>
      </c>
      <c r="H23" s="18">
        <v>0</v>
      </c>
      <c r="I23" s="17">
        <f t="shared" si="1"/>
        <v>0</v>
      </c>
    </row>
    <row r="24" spans="2:9" ht="18.600000000000001" customHeight="1" x14ac:dyDescent="0.2">
      <c r="B24" s="9" t="s">
        <v>39</v>
      </c>
      <c r="C24" s="17">
        <v>38707</v>
      </c>
      <c r="D24" s="18">
        <v>10945</v>
      </c>
      <c r="E24" s="17">
        <f t="shared" si="0"/>
        <v>27762</v>
      </c>
      <c r="F24" s="9" t="s">
        <v>40</v>
      </c>
      <c r="G24" s="17">
        <v>674575</v>
      </c>
      <c r="H24" s="18">
        <v>856565</v>
      </c>
      <c r="I24" s="17">
        <f t="shared" si="1"/>
        <v>-181990</v>
      </c>
    </row>
    <row r="25" spans="2:9" ht="18.600000000000001" customHeight="1" x14ac:dyDescent="0.2">
      <c r="B25" s="9" t="s">
        <v>41</v>
      </c>
      <c r="C25" s="17">
        <v>729051</v>
      </c>
      <c r="D25" s="18">
        <v>883534</v>
      </c>
      <c r="E25" s="17">
        <f t="shared" si="0"/>
        <v>-154483</v>
      </c>
      <c r="F25" s="9" t="s">
        <v>42</v>
      </c>
      <c r="G25" s="17">
        <v>0</v>
      </c>
      <c r="H25" s="18">
        <v>0</v>
      </c>
      <c r="I25" s="17">
        <f t="shared" si="1"/>
        <v>0</v>
      </c>
    </row>
    <row r="26" spans="2:9" ht="18.600000000000001" customHeight="1" x14ac:dyDescent="0.2">
      <c r="B26" s="9" t="s">
        <v>43</v>
      </c>
      <c r="C26" s="17">
        <v>1850639</v>
      </c>
      <c r="D26" s="18">
        <v>1880519</v>
      </c>
      <c r="E26" s="17">
        <f t="shared" si="0"/>
        <v>-29880</v>
      </c>
      <c r="F26" s="9" t="s">
        <v>44</v>
      </c>
      <c r="G26" s="17">
        <v>76374458</v>
      </c>
      <c r="H26" s="18">
        <v>76799377</v>
      </c>
      <c r="I26" s="17">
        <f t="shared" si="1"/>
        <v>-424919</v>
      </c>
    </row>
    <row r="27" spans="2:9" ht="18.600000000000001" customHeight="1" x14ac:dyDescent="0.2">
      <c r="B27" s="9" t="s">
        <v>45</v>
      </c>
      <c r="C27" s="17">
        <v>0</v>
      </c>
      <c r="D27" s="18">
        <v>0</v>
      </c>
      <c r="E27" s="17">
        <f t="shared" si="0"/>
        <v>0</v>
      </c>
      <c r="F27" s="9" t="s">
        <v>46</v>
      </c>
      <c r="G27" s="17">
        <v>0</v>
      </c>
      <c r="H27" s="18">
        <v>0</v>
      </c>
      <c r="I27" s="17">
        <f t="shared" si="1"/>
        <v>0</v>
      </c>
    </row>
    <row r="28" spans="2:9" ht="18.600000000000001" customHeight="1" x14ac:dyDescent="0.2">
      <c r="B28" s="9" t="s">
        <v>47</v>
      </c>
      <c r="C28" s="17">
        <v>2256000</v>
      </c>
      <c r="D28" s="18">
        <v>960000</v>
      </c>
      <c r="E28" s="17">
        <f t="shared" si="0"/>
        <v>1296000</v>
      </c>
      <c r="F28" s="9" t="s">
        <v>48</v>
      </c>
      <c r="G28" s="17">
        <v>0</v>
      </c>
      <c r="H28" s="18">
        <v>0</v>
      </c>
      <c r="I28" s="17">
        <f t="shared" si="1"/>
        <v>0</v>
      </c>
    </row>
    <row r="29" spans="2:9" ht="18.600000000000001" customHeight="1" x14ac:dyDescent="0.2">
      <c r="B29" s="9" t="s">
        <v>49</v>
      </c>
      <c r="C29" s="17">
        <v>0</v>
      </c>
      <c r="D29" s="18">
        <v>0</v>
      </c>
      <c r="E29" s="17">
        <f t="shared" si="0"/>
        <v>0</v>
      </c>
      <c r="F29" s="9" t="s">
        <v>50</v>
      </c>
      <c r="G29" s="17">
        <v>0</v>
      </c>
      <c r="H29" s="18">
        <v>0</v>
      </c>
      <c r="I29" s="17">
        <f t="shared" si="1"/>
        <v>0</v>
      </c>
    </row>
    <row r="30" spans="2:9" ht="18.600000000000001" customHeight="1" x14ac:dyDescent="0.2">
      <c r="B30" s="9" t="s">
        <v>51</v>
      </c>
      <c r="C30" s="17">
        <v>0</v>
      </c>
      <c r="D30" s="18">
        <v>0</v>
      </c>
      <c r="E30" s="17">
        <f t="shared" si="0"/>
        <v>0</v>
      </c>
      <c r="F30" s="9" t="s">
        <v>52</v>
      </c>
      <c r="G30" s="17">
        <v>0</v>
      </c>
      <c r="H30" s="18">
        <v>0</v>
      </c>
      <c r="I30" s="17">
        <f t="shared" si="1"/>
        <v>0</v>
      </c>
    </row>
    <row r="31" spans="2:9" ht="18.600000000000001" customHeight="1" x14ac:dyDescent="0.2">
      <c r="B31" s="9" t="s">
        <v>53</v>
      </c>
      <c r="C31" s="17">
        <v>180000</v>
      </c>
      <c r="D31" s="18">
        <v>330000</v>
      </c>
      <c r="E31" s="17">
        <f t="shared" si="0"/>
        <v>-150000</v>
      </c>
      <c r="F31" s="9"/>
      <c r="G31" s="17"/>
      <c r="H31" s="17"/>
      <c r="I31" s="17"/>
    </row>
    <row r="32" spans="2:9" ht="18.600000000000001" customHeight="1" x14ac:dyDescent="0.2">
      <c r="B32" s="9" t="s">
        <v>54</v>
      </c>
      <c r="C32" s="17">
        <v>0</v>
      </c>
      <c r="D32" s="18">
        <v>0</v>
      </c>
      <c r="E32" s="17">
        <f t="shared" si="0"/>
        <v>0</v>
      </c>
      <c r="F32" s="9"/>
      <c r="G32" s="17"/>
      <c r="H32" s="17"/>
      <c r="I32" s="17"/>
    </row>
    <row r="33" spans="2:9" ht="18.600000000000001" customHeight="1" x14ac:dyDescent="0.2">
      <c r="B33" s="9" t="s">
        <v>55</v>
      </c>
      <c r="C33" s="17">
        <v>0</v>
      </c>
      <c r="D33" s="18">
        <v>0</v>
      </c>
      <c r="E33" s="17">
        <f t="shared" si="0"/>
        <v>0</v>
      </c>
      <c r="F33" s="9"/>
      <c r="G33" s="17"/>
      <c r="H33" s="17"/>
      <c r="I33" s="17"/>
    </row>
    <row r="34" spans="2:9" ht="18.600000000000001" customHeight="1" x14ac:dyDescent="0.2">
      <c r="B34" s="9" t="s">
        <v>56</v>
      </c>
      <c r="C34" s="17">
        <v>-2972344</v>
      </c>
      <c r="D34" s="18">
        <v>0</v>
      </c>
      <c r="E34" s="17">
        <f t="shared" si="0"/>
        <v>-2972344</v>
      </c>
      <c r="F34" s="9"/>
      <c r="G34" s="17"/>
      <c r="H34" s="17"/>
      <c r="I34" s="17"/>
    </row>
    <row r="35" spans="2:9" ht="18.600000000000001" customHeight="1" x14ac:dyDescent="0.2">
      <c r="B35" s="9" t="s">
        <v>57</v>
      </c>
      <c r="C35" s="17">
        <v>0</v>
      </c>
      <c r="D35" s="18">
        <v>0</v>
      </c>
      <c r="E35" s="17">
        <f t="shared" si="0"/>
        <v>0</v>
      </c>
      <c r="F35" s="9"/>
      <c r="G35" s="17"/>
      <c r="H35" s="17"/>
      <c r="I35" s="17"/>
    </row>
    <row r="36" spans="2:9" ht="18.600000000000001" customHeight="1" x14ac:dyDescent="0.2">
      <c r="B36" s="7" t="s">
        <v>58</v>
      </c>
      <c r="C36" s="13">
        <f>(+C37 +C43)+0</f>
        <v>7052427961</v>
      </c>
      <c r="D36" s="14">
        <f>(+D37 +D43)+0</f>
        <v>7050482435</v>
      </c>
      <c r="E36" s="13">
        <f t="shared" si="0"/>
        <v>1945526</v>
      </c>
      <c r="F36" s="7" t="s">
        <v>59</v>
      </c>
      <c r="G36" s="13">
        <f>+G37+G38+G39+G40+G41+G42+G43+G44+G45+G46+G47</f>
        <v>624375262</v>
      </c>
      <c r="H36" s="14">
        <f>+H37+H38+H39+H40+H41+H42+H43+H44+H45+H46+H47</f>
        <v>720654078</v>
      </c>
      <c r="I36" s="13">
        <f t="shared" ref="I36:I69" si="2">G36-H36</f>
        <v>-96278816</v>
      </c>
    </row>
    <row r="37" spans="2:9" ht="18.600000000000001" customHeight="1" x14ac:dyDescent="0.2">
      <c r="B37" s="7" t="s">
        <v>60</v>
      </c>
      <c r="C37" s="13">
        <f>(+C38+C39+C40+C41+C42)+0</f>
        <v>3645146833</v>
      </c>
      <c r="D37" s="14">
        <f>(+D38+D39+D40+D41+D42)+0</f>
        <v>3589921128</v>
      </c>
      <c r="E37" s="13">
        <f t="shared" si="0"/>
        <v>55225705</v>
      </c>
      <c r="F37" s="8" t="s">
        <v>61</v>
      </c>
      <c r="G37" s="15">
        <v>0</v>
      </c>
      <c r="H37" s="16">
        <v>0</v>
      </c>
      <c r="I37" s="15">
        <f t="shared" ref="I37:I47" si="3">(G37-H37)+0</f>
        <v>0</v>
      </c>
    </row>
    <row r="38" spans="2:9" ht="18.600000000000001" customHeight="1" x14ac:dyDescent="0.2">
      <c r="B38" s="8" t="s">
        <v>62</v>
      </c>
      <c r="C38" s="15">
        <v>563205853</v>
      </c>
      <c r="D38" s="16">
        <v>604519853</v>
      </c>
      <c r="E38" s="15">
        <f t="shared" si="0"/>
        <v>-41314000</v>
      </c>
      <c r="F38" s="9" t="s">
        <v>63</v>
      </c>
      <c r="G38" s="17">
        <v>383359000</v>
      </c>
      <c r="H38" s="18">
        <v>486505000</v>
      </c>
      <c r="I38" s="17">
        <f t="shared" si="3"/>
        <v>-103146000</v>
      </c>
    </row>
    <row r="39" spans="2:9" ht="18.600000000000001" customHeight="1" x14ac:dyDescent="0.2">
      <c r="B39" s="9" t="s">
        <v>64</v>
      </c>
      <c r="C39" s="17">
        <v>2923803583</v>
      </c>
      <c r="D39" s="18">
        <v>2862079615</v>
      </c>
      <c r="E39" s="17">
        <f t="shared" si="0"/>
        <v>61723968</v>
      </c>
      <c r="F39" s="9" t="s">
        <v>65</v>
      </c>
      <c r="G39" s="17">
        <v>0</v>
      </c>
      <c r="H39" s="18">
        <v>0</v>
      </c>
      <c r="I39" s="17">
        <f t="shared" si="3"/>
        <v>0</v>
      </c>
    </row>
    <row r="40" spans="2:9" ht="18.600000000000001" customHeight="1" x14ac:dyDescent="0.2">
      <c r="B40" s="9" t="s">
        <v>66</v>
      </c>
      <c r="C40" s="17">
        <v>158137397</v>
      </c>
      <c r="D40" s="18">
        <v>123321660</v>
      </c>
      <c r="E40" s="17">
        <f t="shared" si="0"/>
        <v>34815737</v>
      </c>
      <c r="F40" s="9" t="s">
        <v>67</v>
      </c>
      <c r="G40" s="17">
        <v>0</v>
      </c>
      <c r="H40" s="18">
        <v>0</v>
      </c>
      <c r="I40" s="17">
        <f t="shared" si="3"/>
        <v>0</v>
      </c>
    </row>
    <row r="41" spans="2:9" ht="18.600000000000001" customHeight="1" x14ac:dyDescent="0.2">
      <c r="B41" s="9" t="s">
        <v>68</v>
      </c>
      <c r="C41" s="17">
        <v>0</v>
      </c>
      <c r="D41" s="18">
        <v>0</v>
      </c>
      <c r="E41" s="17">
        <f t="shared" ref="E41:E68" si="4">(C41-D41)+0</f>
        <v>0</v>
      </c>
      <c r="F41" s="9" t="s">
        <v>69</v>
      </c>
      <c r="G41" s="17">
        <v>2388000</v>
      </c>
      <c r="H41" s="18">
        <v>0</v>
      </c>
      <c r="I41" s="17">
        <f t="shared" si="3"/>
        <v>2388000</v>
      </c>
    </row>
    <row r="42" spans="2:9" ht="18.600000000000001" customHeight="1" x14ac:dyDescent="0.2">
      <c r="B42" s="9" t="s">
        <v>70</v>
      </c>
      <c r="C42" s="17">
        <v>0</v>
      </c>
      <c r="D42" s="18">
        <v>0</v>
      </c>
      <c r="E42" s="17">
        <f t="shared" si="4"/>
        <v>0</v>
      </c>
      <c r="F42" s="9" t="s">
        <v>71</v>
      </c>
      <c r="G42" s="17">
        <v>0</v>
      </c>
      <c r="H42" s="18">
        <v>0</v>
      </c>
      <c r="I42" s="17">
        <f t="shared" si="3"/>
        <v>0</v>
      </c>
    </row>
    <row r="43" spans="2:9" ht="18.600000000000001" customHeight="1" x14ac:dyDescent="0.2">
      <c r="B43" s="7" t="s">
        <v>72</v>
      </c>
      <c r="C43" s="13">
        <f>(+C44+C45+C46+C47+C48+C49+C50+C51+C52+C53+C54+C55+C56+C57+C58+C59+C60+C61+C62+C63+C64+C65+C66+C67-ABS(C68))+0</f>
        <v>3407281128</v>
      </c>
      <c r="D43" s="14">
        <f>(+D44+D45+D46+D47+D48+D49+D50+D51+D52+D53+D54+D55+D56+D57+D58+D59+D60+D61+D62+D63+D64+D65+D66+D67-ABS(D68))+0</f>
        <v>3460561307</v>
      </c>
      <c r="E43" s="13">
        <f t="shared" si="4"/>
        <v>-53280179</v>
      </c>
      <c r="F43" s="9" t="s">
        <v>73</v>
      </c>
      <c r="G43" s="17">
        <v>227531035</v>
      </c>
      <c r="H43" s="18">
        <v>223393080</v>
      </c>
      <c r="I43" s="17">
        <f t="shared" si="3"/>
        <v>4137955</v>
      </c>
    </row>
    <row r="44" spans="2:9" ht="18.600000000000001" customHeight="1" x14ac:dyDescent="0.2">
      <c r="B44" s="8" t="s">
        <v>62</v>
      </c>
      <c r="C44" s="15">
        <v>258845408</v>
      </c>
      <c r="D44" s="16">
        <v>238721408</v>
      </c>
      <c r="E44" s="15">
        <f t="shared" si="4"/>
        <v>20124000</v>
      </c>
      <c r="F44" s="9" t="s">
        <v>74</v>
      </c>
      <c r="G44" s="17">
        <v>0</v>
      </c>
      <c r="H44" s="18">
        <v>0</v>
      </c>
      <c r="I44" s="17">
        <f t="shared" si="3"/>
        <v>0</v>
      </c>
    </row>
    <row r="45" spans="2:9" ht="18.600000000000001" customHeight="1" x14ac:dyDescent="0.2">
      <c r="B45" s="9" t="s">
        <v>64</v>
      </c>
      <c r="C45" s="17">
        <v>37999563</v>
      </c>
      <c r="D45" s="18">
        <v>345064861</v>
      </c>
      <c r="E45" s="17">
        <f t="shared" si="4"/>
        <v>-307065298</v>
      </c>
      <c r="F45" s="9" t="s">
        <v>75</v>
      </c>
      <c r="G45" s="17">
        <v>0</v>
      </c>
      <c r="H45" s="18">
        <v>0</v>
      </c>
      <c r="I45" s="17">
        <f t="shared" si="3"/>
        <v>0</v>
      </c>
    </row>
    <row r="46" spans="2:9" ht="18.600000000000001" customHeight="1" x14ac:dyDescent="0.2">
      <c r="B46" s="9" t="s">
        <v>76</v>
      </c>
      <c r="C46" s="17">
        <v>64769467</v>
      </c>
      <c r="D46" s="18">
        <v>68110448</v>
      </c>
      <c r="E46" s="17">
        <f t="shared" si="4"/>
        <v>-3340981</v>
      </c>
      <c r="F46" s="9" t="s">
        <v>77</v>
      </c>
      <c r="G46" s="17">
        <v>7280607</v>
      </c>
      <c r="H46" s="18">
        <v>7179378</v>
      </c>
      <c r="I46" s="17">
        <f t="shared" si="3"/>
        <v>101229</v>
      </c>
    </row>
    <row r="47" spans="2:9" ht="18.600000000000001" customHeight="1" x14ac:dyDescent="0.2">
      <c r="B47" s="9" t="s">
        <v>78</v>
      </c>
      <c r="C47" s="17">
        <v>37085242</v>
      </c>
      <c r="D47" s="18">
        <v>37293439</v>
      </c>
      <c r="E47" s="17">
        <f t="shared" si="4"/>
        <v>-208197</v>
      </c>
      <c r="F47" s="10" t="s">
        <v>79</v>
      </c>
      <c r="G47" s="19">
        <v>3816620</v>
      </c>
      <c r="H47" s="20">
        <v>3576620</v>
      </c>
      <c r="I47" s="21">
        <f t="shared" si="3"/>
        <v>240000</v>
      </c>
    </row>
    <row r="48" spans="2:9" ht="18.600000000000001" customHeight="1" x14ac:dyDescent="0.2">
      <c r="B48" s="9" t="s">
        <v>80</v>
      </c>
      <c r="C48" s="17">
        <v>3739459</v>
      </c>
      <c r="D48" s="18">
        <v>4818833</v>
      </c>
      <c r="E48" s="17">
        <f t="shared" si="4"/>
        <v>-1079374</v>
      </c>
      <c r="F48" s="7" t="s">
        <v>81</v>
      </c>
      <c r="G48" s="13">
        <f>+G9 +G36</f>
        <v>960495194</v>
      </c>
      <c r="H48" s="13">
        <f>+H9 +H36</f>
        <v>1047793285</v>
      </c>
      <c r="I48" s="13">
        <f t="shared" si="2"/>
        <v>-87298091</v>
      </c>
    </row>
    <row r="49" spans="2:9" ht="18.600000000000001" customHeight="1" x14ac:dyDescent="0.2">
      <c r="B49" s="9" t="s">
        <v>82</v>
      </c>
      <c r="C49" s="17">
        <v>38081155</v>
      </c>
      <c r="D49" s="18">
        <v>44374570</v>
      </c>
      <c r="E49" s="17">
        <f t="shared" si="4"/>
        <v>-6293415</v>
      </c>
      <c r="F49" s="30" t="s">
        <v>83</v>
      </c>
      <c r="G49" s="31"/>
      <c r="H49" s="31"/>
      <c r="I49" s="32"/>
    </row>
    <row r="50" spans="2:9" ht="18.600000000000001" customHeight="1" x14ac:dyDescent="0.2">
      <c r="B50" s="9" t="s">
        <v>84</v>
      </c>
      <c r="C50" s="17">
        <v>0</v>
      </c>
      <c r="D50" s="18">
        <v>0</v>
      </c>
      <c r="E50" s="17">
        <f t="shared" si="4"/>
        <v>0</v>
      </c>
      <c r="F50" s="8" t="s">
        <v>85</v>
      </c>
      <c r="G50" s="15">
        <f>(+G51+G52+G53)+0</f>
        <v>664069061</v>
      </c>
      <c r="H50" s="16">
        <f>(+H51+H52+H53)+0</f>
        <v>685259061</v>
      </c>
      <c r="I50" s="15">
        <f t="shared" ref="I50:I63" si="5">(G50-H50)+0</f>
        <v>-21190000</v>
      </c>
    </row>
    <row r="51" spans="2:9" ht="18.600000000000001" customHeight="1" x14ac:dyDescent="0.2">
      <c r="B51" s="9" t="s">
        <v>86</v>
      </c>
      <c r="C51" s="17">
        <v>2985000</v>
      </c>
      <c r="D51" s="18">
        <v>0</v>
      </c>
      <c r="E51" s="17">
        <f t="shared" si="4"/>
        <v>2985000</v>
      </c>
      <c r="F51" s="9" t="s">
        <v>87</v>
      </c>
      <c r="G51" s="17">
        <v>452143161</v>
      </c>
      <c r="H51" s="18">
        <v>473333161</v>
      </c>
      <c r="I51" s="17">
        <f t="shared" si="5"/>
        <v>-21190000</v>
      </c>
    </row>
    <row r="52" spans="2:9" ht="18.600000000000001" customHeight="1" x14ac:dyDescent="0.2">
      <c r="B52" s="9" t="s">
        <v>88</v>
      </c>
      <c r="C52" s="17">
        <v>149968</v>
      </c>
      <c r="D52" s="18">
        <v>149968</v>
      </c>
      <c r="E52" s="17">
        <f t="shared" si="4"/>
        <v>0</v>
      </c>
      <c r="F52" s="9" t="s">
        <v>89</v>
      </c>
      <c r="G52" s="17">
        <v>0</v>
      </c>
      <c r="H52" s="18">
        <v>0</v>
      </c>
      <c r="I52" s="17">
        <f t="shared" si="5"/>
        <v>0</v>
      </c>
    </row>
    <row r="53" spans="2:9" ht="18.600000000000001" customHeight="1" x14ac:dyDescent="0.2">
      <c r="B53" s="9" t="s">
        <v>90</v>
      </c>
      <c r="C53" s="17">
        <v>515488</v>
      </c>
      <c r="D53" s="18">
        <v>890860</v>
      </c>
      <c r="E53" s="17">
        <f t="shared" si="4"/>
        <v>-375372</v>
      </c>
      <c r="F53" s="9" t="s">
        <v>91</v>
      </c>
      <c r="G53" s="17">
        <v>211925900</v>
      </c>
      <c r="H53" s="18">
        <v>211925900</v>
      </c>
      <c r="I53" s="17">
        <f t="shared" si="5"/>
        <v>0</v>
      </c>
    </row>
    <row r="54" spans="2:9" ht="18.600000000000001" customHeight="1" x14ac:dyDescent="0.2">
      <c r="B54" s="9" t="s">
        <v>92</v>
      </c>
      <c r="C54" s="17">
        <v>0</v>
      </c>
      <c r="D54" s="18">
        <v>0</v>
      </c>
      <c r="E54" s="17">
        <f t="shared" si="4"/>
        <v>0</v>
      </c>
      <c r="F54" s="9" t="s">
        <v>93</v>
      </c>
      <c r="G54" s="17">
        <f>(+G55+G56)+0</f>
        <v>1713888943</v>
      </c>
      <c r="H54" s="18">
        <f>(+H55+H56)+0</f>
        <v>1823407073</v>
      </c>
      <c r="I54" s="17">
        <f t="shared" si="5"/>
        <v>-109518130</v>
      </c>
    </row>
    <row r="55" spans="2:9" ht="18.600000000000001" customHeight="1" x14ac:dyDescent="0.2">
      <c r="B55" s="9" t="s">
        <v>70</v>
      </c>
      <c r="C55" s="17">
        <v>0</v>
      </c>
      <c r="D55" s="18">
        <v>0</v>
      </c>
      <c r="E55" s="17">
        <f t="shared" si="4"/>
        <v>0</v>
      </c>
      <c r="F55" s="9" t="s">
        <v>94</v>
      </c>
      <c r="G55" s="17">
        <v>1589556243</v>
      </c>
      <c r="H55" s="18">
        <v>1703890073</v>
      </c>
      <c r="I55" s="17">
        <f t="shared" si="5"/>
        <v>-114333830</v>
      </c>
    </row>
    <row r="56" spans="2:9" ht="18.600000000000001" customHeight="1" x14ac:dyDescent="0.2">
      <c r="B56" s="9" t="s">
        <v>95</v>
      </c>
      <c r="C56" s="17">
        <v>0</v>
      </c>
      <c r="D56" s="18">
        <v>0</v>
      </c>
      <c r="E56" s="17">
        <f t="shared" si="4"/>
        <v>0</v>
      </c>
      <c r="F56" s="9" t="s">
        <v>96</v>
      </c>
      <c r="G56" s="17">
        <v>124332700</v>
      </c>
      <c r="H56" s="18">
        <v>119517000</v>
      </c>
      <c r="I56" s="17">
        <f t="shared" si="5"/>
        <v>4815700</v>
      </c>
    </row>
    <row r="57" spans="2:9" ht="18.600000000000001" customHeight="1" x14ac:dyDescent="0.2">
      <c r="B57" s="9" t="s">
        <v>97</v>
      </c>
      <c r="C57" s="17">
        <v>7224000</v>
      </c>
      <c r="D57" s="18">
        <v>6480000</v>
      </c>
      <c r="E57" s="17">
        <f t="shared" si="4"/>
        <v>744000</v>
      </c>
      <c r="F57" s="9" t="s">
        <v>98</v>
      </c>
      <c r="G57" s="17">
        <f>(+G58+G59+G60+G61)+0</f>
        <v>2727753221</v>
      </c>
      <c r="H57" s="18">
        <f>(+H58+H59+H60+H61)+0</f>
        <v>2490237221</v>
      </c>
      <c r="I57" s="17">
        <f t="shared" si="5"/>
        <v>237516000</v>
      </c>
    </row>
    <row r="58" spans="2:9" ht="18.600000000000001" customHeight="1" x14ac:dyDescent="0.2">
      <c r="B58" s="9" t="s">
        <v>99</v>
      </c>
      <c r="C58" s="17">
        <v>227531035</v>
      </c>
      <c r="D58" s="18">
        <v>223393080</v>
      </c>
      <c r="E58" s="17">
        <f t="shared" si="4"/>
        <v>4137955</v>
      </c>
      <c r="F58" s="9" t="s">
        <v>100</v>
      </c>
      <c r="G58" s="17">
        <v>336383813</v>
      </c>
      <c r="H58" s="18">
        <v>291983813</v>
      </c>
      <c r="I58" s="17">
        <f t="shared" si="5"/>
        <v>44400000</v>
      </c>
    </row>
    <row r="59" spans="2:9" ht="18.600000000000001" customHeight="1" x14ac:dyDescent="0.2">
      <c r="B59" s="9" t="s">
        <v>101</v>
      </c>
      <c r="C59" s="17">
        <v>0</v>
      </c>
      <c r="D59" s="18">
        <v>0</v>
      </c>
      <c r="E59" s="17">
        <f t="shared" si="4"/>
        <v>0</v>
      </c>
      <c r="F59" s="9" t="s">
        <v>102</v>
      </c>
      <c r="G59" s="17">
        <v>185049000</v>
      </c>
      <c r="H59" s="18">
        <v>171220000</v>
      </c>
      <c r="I59" s="17">
        <f t="shared" si="5"/>
        <v>13829000</v>
      </c>
    </row>
    <row r="60" spans="2:9" ht="18.600000000000001" customHeight="1" x14ac:dyDescent="0.2">
      <c r="B60" s="9" t="s">
        <v>103</v>
      </c>
      <c r="C60" s="17">
        <v>336383813</v>
      </c>
      <c r="D60" s="18">
        <v>291983813</v>
      </c>
      <c r="E60" s="17">
        <f t="shared" si="4"/>
        <v>44400000</v>
      </c>
      <c r="F60" s="9" t="s">
        <v>104</v>
      </c>
      <c r="G60" s="17">
        <v>190222808</v>
      </c>
      <c r="H60" s="18">
        <v>191714808</v>
      </c>
      <c r="I60" s="17">
        <f t="shared" si="5"/>
        <v>-1492000</v>
      </c>
    </row>
    <row r="61" spans="2:9" ht="18.600000000000001" customHeight="1" x14ac:dyDescent="0.2">
      <c r="B61" s="9" t="s">
        <v>105</v>
      </c>
      <c r="C61" s="17">
        <v>185049000</v>
      </c>
      <c r="D61" s="18">
        <v>171220000</v>
      </c>
      <c r="E61" s="17">
        <f t="shared" si="4"/>
        <v>13829000</v>
      </c>
      <c r="F61" s="9" t="s">
        <v>106</v>
      </c>
      <c r="G61" s="17">
        <v>2016097600</v>
      </c>
      <c r="H61" s="18">
        <v>1835318600</v>
      </c>
      <c r="I61" s="17">
        <f t="shared" si="5"/>
        <v>180779000</v>
      </c>
    </row>
    <row r="62" spans="2:9" ht="18.600000000000001" customHeight="1" x14ac:dyDescent="0.2">
      <c r="B62" s="9" t="s">
        <v>107</v>
      </c>
      <c r="C62" s="17">
        <v>190222808</v>
      </c>
      <c r="D62" s="18">
        <v>191714808</v>
      </c>
      <c r="E62" s="17">
        <f t="shared" si="4"/>
        <v>-1492000</v>
      </c>
      <c r="F62" s="9" t="s">
        <v>108</v>
      </c>
      <c r="G62" s="17">
        <v>2371285110</v>
      </c>
      <c r="H62" s="18">
        <v>2566521328</v>
      </c>
      <c r="I62" s="17">
        <f t="shared" si="5"/>
        <v>-195236218</v>
      </c>
    </row>
    <row r="63" spans="2:9" ht="18.600000000000001" customHeight="1" x14ac:dyDescent="0.2">
      <c r="B63" s="9" t="s">
        <v>109</v>
      </c>
      <c r="C63" s="17">
        <v>2016097600</v>
      </c>
      <c r="D63" s="18">
        <v>1835318600</v>
      </c>
      <c r="E63" s="17">
        <f t="shared" si="4"/>
        <v>180779000</v>
      </c>
      <c r="F63" s="9" t="s">
        <v>110</v>
      </c>
      <c r="G63" s="17">
        <v>21089782</v>
      </c>
      <c r="H63" s="18">
        <v>168415993</v>
      </c>
      <c r="I63" s="17">
        <f t="shared" si="5"/>
        <v>-147326211</v>
      </c>
    </row>
    <row r="64" spans="2:9" ht="18.600000000000001" customHeight="1" x14ac:dyDescent="0.2">
      <c r="B64" s="9" t="s">
        <v>111</v>
      </c>
      <c r="C64" s="17">
        <v>0</v>
      </c>
      <c r="D64" s="18">
        <v>0</v>
      </c>
      <c r="E64" s="17">
        <f t="shared" si="4"/>
        <v>0</v>
      </c>
      <c r="F64" s="9"/>
      <c r="G64" s="17"/>
      <c r="H64" s="17"/>
      <c r="I64" s="17"/>
    </row>
    <row r="65" spans="2:9" ht="18.600000000000001" customHeight="1" x14ac:dyDescent="0.2">
      <c r="B65" s="9" t="s">
        <v>112</v>
      </c>
      <c r="C65" s="17">
        <v>0</v>
      </c>
      <c r="D65" s="18">
        <v>0</v>
      </c>
      <c r="E65" s="17">
        <f t="shared" si="4"/>
        <v>0</v>
      </c>
      <c r="F65" s="9"/>
      <c r="G65" s="17"/>
      <c r="H65" s="17"/>
      <c r="I65" s="17"/>
    </row>
    <row r="66" spans="2:9" ht="18.600000000000001" customHeight="1" x14ac:dyDescent="0.2">
      <c r="B66" s="9" t="s">
        <v>113</v>
      </c>
      <c r="C66" s="17">
        <v>602122</v>
      </c>
      <c r="D66" s="18">
        <v>1026619</v>
      </c>
      <c r="E66" s="17">
        <f t="shared" si="4"/>
        <v>-424497</v>
      </c>
      <c r="F66" s="9"/>
      <c r="G66" s="17"/>
      <c r="H66" s="17"/>
      <c r="I66" s="17"/>
    </row>
    <row r="67" spans="2:9" ht="18.600000000000001" customHeight="1" x14ac:dyDescent="0.2">
      <c r="B67" s="9" t="s">
        <v>114</v>
      </c>
      <c r="C67" s="17">
        <v>0</v>
      </c>
      <c r="D67" s="18">
        <v>0</v>
      </c>
      <c r="E67" s="17">
        <f t="shared" si="4"/>
        <v>0</v>
      </c>
      <c r="F67" s="11"/>
      <c r="G67" s="21"/>
      <c r="H67" s="21"/>
      <c r="I67" s="21"/>
    </row>
    <row r="68" spans="2:9" ht="18.600000000000001" customHeight="1" x14ac:dyDescent="0.2">
      <c r="B68" s="9" t="s">
        <v>55</v>
      </c>
      <c r="C68" s="17">
        <v>0</v>
      </c>
      <c r="D68" s="18">
        <v>0</v>
      </c>
      <c r="E68" s="17">
        <f t="shared" si="4"/>
        <v>0</v>
      </c>
      <c r="F68" s="7" t="s">
        <v>115</v>
      </c>
      <c r="G68" s="13">
        <f>+G50 +G54 +G57 +G62</f>
        <v>7476996335</v>
      </c>
      <c r="H68" s="13">
        <f>+H50 +H54 +H57 +H62</f>
        <v>7565424683</v>
      </c>
      <c r="I68" s="13">
        <f t="shared" si="2"/>
        <v>-88428348</v>
      </c>
    </row>
    <row r="69" spans="2:9" ht="18.600000000000001" customHeight="1" x14ac:dyDescent="0.2">
      <c r="B69" s="7" t="s">
        <v>116</v>
      </c>
      <c r="C69" s="13">
        <f>+C9 +C36</f>
        <v>8437491529</v>
      </c>
      <c r="D69" s="13">
        <f>+D9 +D36</f>
        <v>8613217968</v>
      </c>
      <c r="E69" s="13">
        <f t="shared" ref="E69" si="6">C69-D69</f>
        <v>-175726439</v>
      </c>
      <c r="F69" s="12" t="s">
        <v>117</v>
      </c>
      <c r="G69" s="22">
        <f>+G48 +G68</f>
        <v>8437491529</v>
      </c>
      <c r="H69" s="22">
        <f>+H48 +H68</f>
        <v>8613217968</v>
      </c>
      <c r="I69" s="22">
        <f t="shared" si="2"/>
        <v>-175726439</v>
      </c>
    </row>
    <row r="74" spans="2:9" ht="41.4" x14ac:dyDescent="0.2">
      <c r="B74" s="35" t="s">
        <v>118</v>
      </c>
      <c r="C74" s="35"/>
      <c r="D74" s="35"/>
      <c r="E74" s="35"/>
    </row>
    <row r="75" spans="2:9" ht="33" x14ac:dyDescent="0.2">
      <c r="B75" s="33">
        <v>45103</v>
      </c>
      <c r="C75" s="34"/>
      <c r="D75" s="34"/>
    </row>
    <row r="76" spans="2:9" ht="33" x14ac:dyDescent="0.2">
      <c r="B76" s="34" t="s">
        <v>119</v>
      </c>
      <c r="C76" s="34"/>
      <c r="D76" s="34"/>
    </row>
    <row r="77" spans="2:9" ht="33" x14ac:dyDescent="0.2">
      <c r="B77" s="34"/>
      <c r="C77" s="34"/>
      <c r="D77" s="34"/>
    </row>
    <row r="78" spans="2:9" ht="33" x14ac:dyDescent="0.2">
      <c r="B78" s="34"/>
      <c r="C78" s="34"/>
      <c r="D78" s="34"/>
    </row>
    <row r="79" spans="2:9" ht="33" x14ac:dyDescent="0.2">
      <c r="B79" s="34"/>
      <c r="C79" s="34"/>
      <c r="D79" s="34"/>
    </row>
    <row r="80" spans="2:9" ht="33" x14ac:dyDescent="0.2">
      <c r="B80" s="34"/>
      <c r="C80" s="34"/>
      <c r="D80" s="34"/>
    </row>
  </sheetData>
  <mergeCells count="6">
    <mergeCell ref="B74:E74"/>
    <mergeCell ref="B3:I3"/>
    <mergeCell ref="B5:I5"/>
    <mergeCell ref="B7:E7"/>
    <mergeCell ref="F7:I7"/>
    <mergeCell ref="F49:I49"/>
  </mergeCells>
  <phoneticPr fontId="2"/>
  <pageMargins left="0.7" right="0.7" top="0.75" bottom="0.75" header="0.3" footer="0.3"/>
  <pageSetup paperSize="9" scale="40" fitToHeight="0" orientation="portrait" r:id="rId1"/>
  <headerFooter>
    <oddHeader>&amp;L社会福祉法人　函館共愛会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DCL07</dc:creator>
  <cp:lastModifiedBy>DCL07</cp:lastModifiedBy>
  <cp:lastPrinted>2023-06-27T02:33:10Z</cp:lastPrinted>
  <dcterms:created xsi:type="dcterms:W3CDTF">2023-05-17T02:29:18Z</dcterms:created>
  <dcterms:modified xsi:type="dcterms:W3CDTF">2023-06-27T02:43:43Z</dcterms:modified>
</cp:coreProperties>
</file>