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YO07\Desktop\公開用書類\事業活動計算書\"/>
    </mc:Choice>
  </mc:AlternateContent>
  <bookViews>
    <workbookView xWindow="0" yWindow="0" windowWidth="28800" windowHeight="12450" activeTab="3"/>
  </bookViews>
  <sheets>
    <sheet name="第二号第一様式" sheetId="1" r:id="rId1"/>
    <sheet name="第二号第二様式" sheetId="2" r:id="rId2"/>
    <sheet name="第二号第三様式（社会福祉事業）" sheetId="3" r:id="rId3"/>
    <sheet name="第二号第三様式（収益事業）" sheetId="4" r:id="rId4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4" l="1"/>
  <c r="F80" i="4"/>
  <c r="F79" i="4"/>
  <c r="H79" i="4" s="1"/>
  <c r="H78" i="4"/>
  <c r="F78" i="4"/>
  <c r="F76" i="4"/>
  <c r="H76" i="4" s="1"/>
  <c r="H73" i="4"/>
  <c r="G73" i="4"/>
  <c r="E73" i="4"/>
  <c r="F73" i="4" s="1"/>
  <c r="H72" i="4"/>
  <c r="F72" i="4"/>
  <c r="F71" i="4"/>
  <c r="H71" i="4" s="1"/>
  <c r="H70" i="4"/>
  <c r="F70" i="4"/>
  <c r="F69" i="4"/>
  <c r="H69" i="4" s="1"/>
  <c r="H68" i="4"/>
  <c r="F68" i="4"/>
  <c r="F67" i="4"/>
  <c r="H67" i="4" s="1"/>
  <c r="H66" i="4"/>
  <c r="F66" i="4"/>
  <c r="F65" i="4"/>
  <c r="H65" i="4" s="1"/>
  <c r="H64" i="4"/>
  <c r="F64" i="4"/>
  <c r="F63" i="4"/>
  <c r="H63" i="4" s="1"/>
  <c r="H62" i="4"/>
  <c r="F62" i="4"/>
  <c r="F61" i="4"/>
  <c r="H61" i="4" s="1"/>
  <c r="H60" i="4"/>
  <c r="G60" i="4"/>
  <c r="G74" i="4" s="1"/>
  <c r="E60" i="4"/>
  <c r="F60" i="4" s="1"/>
  <c r="H59" i="4"/>
  <c r="F59" i="4"/>
  <c r="F58" i="4"/>
  <c r="H58" i="4" s="1"/>
  <c r="H57" i="4"/>
  <c r="F57" i="4"/>
  <c r="H56" i="4"/>
  <c r="F56" i="4"/>
  <c r="H55" i="4"/>
  <c r="F55" i="4"/>
  <c r="H54" i="4"/>
  <c r="F54" i="4"/>
  <c r="H53" i="4"/>
  <c r="F53" i="4"/>
  <c r="H52" i="4"/>
  <c r="F52" i="4"/>
  <c r="H51" i="4"/>
  <c r="F51" i="4"/>
  <c r="H50" i="4"/>
  <c r="F50" i="4"/>
  <c r="H49" i="4"/>
  <c r="F49" i="4"/>
  <c r="G46" i="4"/>
  <c r="F46" i="4"/>
  <c r="H46" i="4" s="1"/>
  <c r="E46" i="4"/>
  <c r="F45" i="4"/>
  <c r="H45" i="4" s="1"/>
  <c r="H44" i="4"/>
  <c r="F44" i="4"/>
  <c r="F43" i="4"/>
  <c r="H43" i="4" s="1"/>
  <c r="H42" i="4"/>
  <c r="F42" i="4"/>
  <c r="F41" i="4"/>
  <c r="H41" i="4" s="1"/>
  <c r="H40" i="4"/>
  <c r="F40" i="4"/>
  <c r="G39" i="4"/>
  <c r="G47" i="4" s="1"/>
  <c r="F39" i="4"/>
  <c r="H39" i="4" s="1"/>
  <c r="E39" i="4"/>
  <c r="E47" i="4" s="1"/>
  <c r="F47" i="4" s="1"/>
  <c r="F38" i="4"/>
  <c r="H38" i="4" s="1"/>
  <c r="H37" i="4"/>
  <c r="F37" i="4"/>
  <c r="F36" i="4"/>
  <c r="H36" i="4" s="1"/>
  <c r="H35" i="4"/>
  <c r="F35" i="4"/>
  <c r="F34" i="4"/>
  <c r="H34" i="4" s="1"/>
  <c r="H33" i="4"/>
  <c r="F33" i="4"/>
  <c r="F32" i="4"/>
  <c r="H32" i="4" s="1"/>
  <c r="H30" i="4"/>
  <c r="G30" i="4"/>
  <c r="E30" i="4"/>
  <c r="F30" i="4" s="1"/>
  <c r="H29" i="4"/>
  <c r="F29" i="4"/>
  <c r="F28" i="4"/>
  <c r="H28" i="4" s="1"/>
  <c r="H27" i="4"/>
  <c r="F27" i="4"/>
  <c r="F26" i="4"/>
  <c r="H26" i="4" s="1"/>
  <c r="H25" i="4"/>
  <c r="F25" i="4"/>
  <c r="F24" i="4"/>
  <c r="H24" i="4" s="1"/>
  <c r="H23" i="4"/>
  <c r="F23" i="4"/>
  <c r="F22" i="4"/>
  <c r="H22" i="4" s="1"/>
  <c r="H21" i="4"/>
  <c r="F21" i="4"/>
  <c r="G20" i="4"/>
  <c r="G31" i="4" s="1"/>
  <c r="F20" i="4"/>
  <c r="H20" i="4" s="1"/>
  <c r="E20" i="4"/>
  <c r="F19" i="4"/>
  <c r="H19" i="4" s="1"/>
  <c r="H18" i="4"/>
  <c r="F18" i="4"/>
  <c r="F17" i="4"/>
  <c r="H17" i="4" s="1"/>
  <c r="H16" i="4"/>
  <c r="F16" i="4"/>
  <c r="F15" i="4"/>
  <c r="H15" i="4" s="1"/>
  <c r="H14" i="4"/>
  <c r="F14" i="4"/>
  <c r="F13" i="4"/>
  <c r="H13" i="4" s="1"/>
  <c r="H12" i="4"/>
  <c r="F12" i="4"/>
  <c r="F11" i="4"/>
  <c r="H11" i="4" s="1"/>
  <c r="H10" i="4"/>
  <c r="F10" i="4"/>
  <c r="F9" i="4"/>
  <c r="H9" i="4" s="1"/>
  <c r="H8" i="4"/>
  <c r="F8" i="4"/>
  <c r="AC80" i="3"/>
  <c r="AA80" i="3"/>
  <c r="AA79" i="3"/>
  <c r="AC79" i="3" s="1"/>
  <c r="AA78" i="3"/>
  <c r="AC78" i="3" s="1"/>
  <c r="AC76" i="3"/>
  <c r="AA76" i="3"/>
  <c r="U75" i="3"/>
  <c r="U77" i="3" s="1"/>
  <c r="U81" i="3" s="1"/>
  <c r="AB74" i="3"/>
  <c r="T74" i="3"/>
  <c r="H74" i="3"/>
  <c r="G74" i="3"/>
  <c r="AB73" i="3"/>
  <c r="Z73" i="3"/>
  <c r="Y73" i="3"/>
  <c r="X73" i="3"/>
  <c r="X74" i="3" s="1"/>
  <c r="W73" i="3"/>
  <c r="W74" i="3" s="1"/>
  <c r="V73" i="3"/>
  <c r="U73" i="3"/>
  <c r="T73" i="3"/>
  <c r="S73" i="3"/>
  <c r="S74" i="3" s="1"/>
  <c r="R73" i="3"/>
  <c r="Q73" i="3"/>
  <c r="P73" i="3"/>
  <c r="O73" i="3"/>
  <c r="O74" i="3" s="1"/>
  <c r="N73" i="3"/>
  <c r="M73" i="3"/>
  <c r="L73" i="3"/>
  <c r="L74" i="3" s="1"/>
  <c r="K73" i="3"/>
  <c r="K74" i="3" s="1"/>
  <c r="J73" i="3"/>
  <c r="I73" i="3"/>
  <c r="H73" i="3"/>
  <c r="G73" i="3"/>
  <c r="AA73" i="3" s="1"/>
  <c r="AC73" i="3" s="1"/>
  <c r="F73" i="3"/>
  <c r="E73" i="3"/>
  <c r="AA72" i="3"/>
  <c r="AC72" i="3" s="1"/>
  <c r="AA71" i="3"/>
  <c r="AC71" i="3" s="1"/>
  <c r="AA70" i="3"/>
  <c r="AC70" i="3" s="1"/>
  <c r="AA69" i="3"/>
  <c r="AC69" i="3" s="1"/>
  <c r="AA68" i="3"/>
  <c r="AC68" i="3" s="1"/>
  <c r="AA67" i="3"/>
  <c r="AC67" i="3" s="1"/>
  <c r="AC66" i="3"/>
  <c r="AA66" i="3"/>
  <c r="AA65" i="3"/>
  <c r="AC65" i="3" s="1"/>
  <c r="AA64" i="3"/>
  <c r="AC64" i="3" s="1"/>
  <c r="AA63" i="3"/>
  <c r="AC63" i="3" s="1"/>
  <c r="AC62" i="3"/>
  <c r="AA62" i="3"/>
  <c r="AA61" i="3"/>
  <c r="AC61" i="3" s="1"/>
  <c r="AB60" i="3"/>
  <c r="Z60" i="3"/>
  <c r="Z74" i="3" s="1"/>
  <c r="Y60" i="3"/>
  <c r="Y74" i="3" s="1"/>
  <c r="X60" i="3"/>
  <c r="W60" i="3"/>
  <c r="V60" i="3"/>
  <c r="V74" i="3" s="1"/>
  <c r="U60" i="3"/>
  <c r="U74" i="3" s="1"/>
  <c r="T60" i="3"/>
  <c r="S60" i="3"/>
  <c r="R60" i="3"/>
  <c r="R74" i="3" s="1"/>
  <c r="Q60" i="3"/>
  <c r="Q74" i="3" s="1"/>
  <c r="P60" i="3"/>
  <c r="P74" i="3" s="1"/>
  <c r="O60" i="3"/>
  <c r="N60" i="3"/>
  <c r="N74" i="3" s="1"/>
  <c r="M60" i="3"/>
  <c r="M74" i="3" s="1"/>
  <c r="L60" i="3"/>
  <c r="K60" i="3"/>
  <c r="J60" i="3"/>
  <c r="J74" i="3" s="1"/>
  <c r="I60" i="3"/>
  <c r="I74" i="3" s="1"/>
  <c r="H60" i="3"/>
  <c r="G60" i="3"/>
  <c r="F60" i="3"/>
  <c r="F74" i="3" s="1"/>
  <c r="E60" i="3"/>
  <c r="AC59" i="3"/>
  <c r="AA59" i="3"/>
  <c r="AC58" i="3"/>
  <c r="AA58" i="3"/>
  <c r="AC57" i="3"/>
  <c r="AA57" i="3"/>
  <c r="AC56" i="3"/>
  <c r="AA56" i="3"/>
  <c r="AC55" i="3"/>
  <c r="AA55" i="3"/>
  <c r="AC54" i="3"/>
  <c r="AA54" i="3"/>
  <c r="AC53" i="3"/>
  <c r="AA53" i="3"/>
  <c r="AC52" i="3"/>
  <c r="AA52" i="3"/>
  <c r="AC51" i="3"/>
  <c r="AA51" i="3"/>
  <c r="AC50" i="3"/>
  <c r="AA50" i="3"/>
  <c r="AC49" i="3"/>
  <c r="AA49" i="3"/>
  <c r="AB47" i="3"/>
  <c r="Z47" i="3"/>
  <c r="U47" i="3"/>
  <c r="R47" i="3"/>
  <c r="Q47" i="3"/>
  <c r="P47" i="3"/>
  <c r="M47" i="3"/>
  <c r="L47" i="3"/>
  <c r="H47" i="3"/>
  <c r="E47" i="3"/>
  <c r="AB46" i="3"/>
  <c r="Z46" i="3"/>
  <c r="Y46" i="3"/>
  <c r="Y47" i="3" s="1"/>
  <c r="X46" i="3"/>
  <c r="W46" i="3"/>
  <c r="V46" i="3"/>
  <c r="V47" i="3" s="1"/>
  <c r="U46" i="3"/>
  <c r="T46" i="3"/>
  <c r="S46" i="3"/>
  <c r="R46" i="3"/>
  <c r="Q46" i="3"/>
  <c r="P46" i="3"/>
  <c r="O46" i="3"/>
  <c r="N46" i="3"/>
  <c r="M46" i="3"/>
  <c r="L46" i="3"/>
  <c r="K46" i="3"/>
  <c r="J46" i="3"/>
  <c r="J47" i="3" s="1"/>
  <c r="I46" i="3"/>
  <c r="I47" i="3" s="1"/>
  <c r="H46" i="3"/>
  <c r="G46" i="3"/>
  <c r="F46" i="3"/>
  <c r="AA46" i="3" s="1"/>
  <c r="AC46" i="3" s="1"/>
  <c r="E46" i="3"/>
  <c r="AA45" i="3"/>
  <c r="AC45" i="3" s="1"/>
  <c r="AA44" i="3"/>
  <c r="AC44" i="3" s="1"/>
  <c r="AA43" i="3"/>
  <c r="AC43" i="3" s="1"/>
  <c r="AA42" i="3"/>
  <c r="AC42" i="3" s="1"/>
  <c r="AA41" i="3"/>
  <c r="AC41" i="3" s="1"/>
  <c r="AA40" i="3"/>
  <c r="AC40" i="3" s="1"/>
  <c r="AB39" i="3"/>
  <c r="Z39" i="3"/>
  <c r="Y39" i="3"/>
  <c r="X39" i="3"/>
  <c r="X47" i="3" s="1"/>
  <c r="W39" i="3"/>
  <c r="W47" i="3" s="1"/>
  <c r="V39" i="3"/>
  <c r="U39" i="3"/>
  <c r="T39" i="3"/>
  <c r="T47" i="3" s="1"/>
  <c r="S39" i="3"/>
  <c r="S47" i="3" s="1"/>
  <c r="R39" i="3"/>
  <c r="Q39" i="3"/>
  <c r="P39" i="3"/>
  <c r="O39" i="3"/>
  <c r="O47" i="3" s="1"/>
  <c r="N39" i="3"/>
  <c r="N47" i="3" s="1"/>
  <c r="M39" i="3"/>
  <c r="L39" i="3"/>
  <c r="K39" i="3"/>
  <c r="K47" i="3" s="1"/>
  <c r="J39" i="3"/>
  <c r="I39" i="3"/>
  <c r="H39" i="3"/>
  <c r="G39" i="3"/>
  <c r="G47" i="3" s="1"/>
  <c r="F39" i="3"/>
  <c r="E39" i="3"/>
  <c r="AA38" i="3"/>
  <c r="AC38" i="3" s="1"/>
  <c r="AC37" i="3"/>
  <c r="AA37" i="3"/>
  <c r="AA36" i="3"/>
  <c r="AC36" i="3" s="1"/>
  <c r="AC35" i="3"/>
  <c r="AA35" i="3"/>
  <c r="AA34" i="3"/>
  <c r="AC34" i="3" s="1"/>
  <c r="AC33" i="3"/>
  <c r="AA33" i="3"/>
  <c r="AA32" i="3"/>
  <c r="AC32" i="3" s="1"/>
  <c r="Z31" i="3"/>
  <c r="Z48" i="3" s="1"/>
  <c r="Z75" i="3" s="1"/>
  <c r="Z77" i="3" s="1"/>
  <c r="Z81" i="3" s="1"/>
  <c r="U31" i="3"/>
  <c r="U48" i="3" s="1"/>
  <c r="N31" i="3"/>
  <c r="N48" i="3" s="1"/>
  <c r="F31" i="3"/>
  <c r="E31" i="3"/>
  <c r="E48" i="3" s="1"/>
  <c r="AB30" i="3"/>
  <c r="Z30" i="3"/>
  <c r="Y30" i="3"/>
  <c r="X30" i="3"/>
  <c r="W30" i="3"/>
  <c r="V30" i="3"/>
  <c r="V31" i="3" s="1"/>
  <c r="U30" i="3"/>
  <c r="T30" i="3"/>
  <c r="S30" i="3"/>
  <c r="R30" i="3"/>
  <c r="Q30" i="3"/>
  <c r="P30" i="3"/>
  <c r="O30" i="3"/>
  <c r="N30" i="3"/>
  <c r="M30" i="3"/>
  <c r="L30" i="3"/>
  <c r="K30" i="3"/>
  <c r="J30" i="3"/>
  <c r="J31" i="3" s="1"/>
  <c r="I30" i="3"/>
  <c r="H30" i="3"/>
  <c r="G30" i="3"/>
  <c r="F30" i="3"/>
  <c r="E30" i="3"/>
  <c r="AC29" i="3"/>
  <c r="AA29" i="3"/>
  <c r="AC28" i="3"/>
  <c r="AA28" i="3"/>
  <c r="AC27" i="3"/>
  <c r="AA27" i="3"/>
  <c r="AC26" i="3"/>
  <c r="AA26" i="3"/>
  <c r="AC25" i="3"/>
  <c r="AA25" i="3"/>
  <c r="AC24" i="3"/>
  <c r="AA24" i="3"/>
  <c r="AC23" i="3"/>
  <c r="AA23" i="3"/>
  <c r="AC22" i="3"/>
  <c r="AA22" i="3"/>
  <c r="AC21" i="3"/>
  <c r="AA21" i="3"/>
  <c r="AB20" i="3"/>
  <c r="AB31" i="3" s="1"/>
  <c r="AB48" i="3" s="1"/>
  <c r="AB75" i="3" s="1"/>
  <c r="AB77" i="3" s="1"/>
  <c r="AB81" i="3" s="1"/>
  <c r="Z20" i="3"/>
  <c r="Y20" i="3"/>
  <c r="Y31" i="3" s="1"/>
  <c r="Y48" i="3" s="1"/>
  <c r="Y75" i="3" s="1"/>
  <c r="Y77" i="3" s="1"/>
  <c r="Y81" i="3" s="1"/>
  <c r="X20" i="3"/>
  <c r="W20" i="3"/>
  <c r="W31" i="3" s="1"/>
  <c r="W48" i="3" s="1"/>
  <c r="W75" i="3" s="1"/>
  <c r="W77" i="3" s="1"/>
  <c r="W81" i="3" s="1"/>
  <c r="V20" i="3"/>
  <c r="U20" i="3"/>
  <c r="T20" i="3"/>
  <c r="S20" i="3"/>
  <c r="S31" i="3" s="1"/>
  <c r="S48" i="3" s="1"/>
  <c r="S75" i="3" s="1"/>
  <c r="S77" i="3" s="1"/>
  <c r="S81" i="3" s="1"/>
  <c r="R20" i="3"/>
  <c r="Q20" i="3"/>
  <c r="Q31" i="3" s="1"/>
  <c r="Q48" i="3" s="1"/>
  <c r="Q75" i="3" s="1"/>
  <c r="Q77" i="3" s="1"/>
  <c r="Q81" i="3" s="1"/>
  <c r="P20" i="3"/>
  <c r="O20" i="3"/>
  <c r="O31" i="3" s="1"/>
  <c r="O48" i="3" s="1"/>
  <c r="O75" i="3" s="1"/>
  <c r="O77" i="3" s="1"/>
  <c r="O81" i="3" s="1"/>
  <c r="N20" i="3"/>
  <c r="M20" i="3"/>
  <c r="M31" i="3" s="1"/>
  <c r="M48" i="3" s="1"/>
  <c r="M75" i="3" s="1"/>
  <c r="M77" i="3" s="1"/>
  <c r="M81" i="3" s="1"/>
  <c r="L20" i="3"/>
  <c r="K20" i="3"/>
  <c r="K31" i="3" s="1"/>
  <c r="K48" i="3" s="1"/>
  <c r="K75" i="3" s="1"/>
  <c r="K77" i="3" s="1"/>
  <c r="K81" i="3" s="1"/>
  <c r="J20" i="3"/>
  <c r="I20" i="3"/>
  <c r="I31" i="3" s="1"/>
  <c r="I48" i="3" s="1"/>
  <c r="I75" i="3" s="1"/>
  <c r="I77" i="3" s="1"/>
  <c r="I81" i="3" s="1"/>
  <c r="H20" i="3"/>
  <c r="G20" i="3"/>
  <c r="G31" i="3" s="1"/>
  <c r="G48" i="3" s="1"/>
  <c r="G75" i="3" s="1"/>
  <c r="G77" i="3" s="1"/>
  <c r="G81" i="3" s="1"/>
  <c r="F20" i="3"/>
  <c r="E20" i="3"/>
  <c r="AA19" i="3"/>
  <c r="AC19" i="3" s="1"/>
  <c r="AC18" i="3"/>
  <c r="AA18" i="3"/>
  <c r="AA17" i="3"/>
  <c r="AC17" i="3" s="1"/>
  <c r="AA16" i="3"/>
  <c r="AC16" i="3" s="1"/>
  <c r="AA15" i="3"/>
  <c r="AC15" i="3" s="1"/>
  <c r="AA14" i="3"/>
  <c r="AC14" i="3" s="1"/>
  <c r="AA13" i="3"/>
  <c r="AC13" i="3" s="1"/>
  <c r="AA12" i="3"/>
  <c r="AC12" i="3" s="1"/>
  <c r="AA11" i="3"/>
  <c r="AC11" i="3" s="1"/>
  <c r="AC10" i="3"/>
  <c r="AA10" i="3"/>
  <c r="AA9" i="3"/>
  <c r="AC9" i="3" s="1"/>
  <c r="AA8" i="3"/>
  <c r="AC8" i="3" s="1"/>
  <c r="J48" i="3" l="1"/>
  <c r="J75" i="3" s="1"/>
  <c r="J77" i="3" s="1"/>
  <c r="J81" i="3" s="1"/>
  <c r="V48" i="3"/>
  <c r="V75" i="3" s="1"/>
  <c r="V77" i="3" s="1"/>
  <c r="V81" i="3" s="1"/>
  <c r="N75" i="3"/>
  <c r="N77" i="3" s="1"/>
  <c r="N81" i="3" s="1"/>
  <c r="H47" i="4"/>
  <c r="AA20" i="3"/>
  <c r="AC20" i="3" s="1"/>
  <c r="AA48" i="3"/>
  <c r="AC48" i="3" s="1"/>
  <c r="H31" i="3"/>
  <c r="H48" i="3" s="1"/>
  <c r="H75" i="3" s="1"/>
  <c r="H77" i="3" s="1"/>
  <c r="H81" i="3" s="1"/>
  <c r="L31" i="3"/>
  <c r="L48" i="3" s="1"/>
  <c r="L75" i="3" s="1"/>
  <c r="L77" i="3" s="1"/>
  <c r="L81" i="3" s="1"/>
  <c r="P31" i="3"/>
  <c r="P48" i="3" s="1"/>
  <c r="P75" i="3" s="1"/>
  <c r="P77" i="3" s="1"/>
  <c r="P81" i="3" s="1"/>
  <c r="T31" i="3"/>
  <c r="T48" i="3" s="1"/>
  <c r="T75" i="3" s="1"/>
  <c r="T77" i="3" s="1"/>
  <c r="T81" i="3" s="1"/>
  <c r="X31" i="3"/>
  <c r="X48" i="3" s="1"/>
  <c r="X75" i="3" s="1"/>
  <c r="X77" i="3" s="1"/>
  <c r="X81" i="3" s="1"/>
  <c r="F48" i="3"/>
  <c r="F75" i="3" s="1"/>
  <c r="F77" i="3" s="1"/>
  <c r="F81" i="3" s="1"/>
  <c r="AA31" i="3"/>
  <c r="AC31" i="3" s="1"/>
  <c r="F47" i="3"/>
  <c r="AA47" i="3" s="1"/>
  <c r="AC47" i="3" s="1"/>
  <c r="AA30" i="3"/>
  <c r="AC30" i="3" s="1"/>
  <c r="AA39" i="3"/>
  <c r="AC39" i="3" s="1"/>
  <c r="R31" i="3"/>
  <c r="R48" i="3" s="1"/>
  <c r="R75" i="3" s="1"/>
  <c r="R77" i="3" s="1"/>
  <c r="R81" i="3" s="1"/>
  <c r="E74" i="3"/>
  <c r="AA74" i="3" s="1"/>
  <c r="AC74" i="3" s="1"/>
  <c r="AA60" i="3"/>
  <c r="AC60" i="3" s="1"/>
  <c r="G48" i="4"/>
  <c r="G75" i="4" s="1"/>
  <c r="G77" i="4" s="1"/>
  <c r="G81" i="4" s="1"/>
  <c r="E31" i="4"/>
  <c r="E74" i="4"/>
  <c r="F74" i="4" s="1"/>
  <c r="H74" i="4" s="1"/>
  <c r="H76" i="2"/>
  <c r="J76" i="2" s="1"/>
  <c r="H75" i="2"/>
  <c r="J75" i="2" s="1"/>
  <c r="H74" i="2"/>
  <c r="J74" i="2" s="1"/>
  <c r="H72" i="2"/>
  <c r="J72" i="2" s="1"/>
  <c r="I69" i="2"/>
  <c r="G69" i="2"/>
  <c r="F69" i="2"/>
  <c r="E69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H60" i="2"/>
  <c r="J60" i="2" s="1"/>
  <c r="H59" i="2"/>
  <c r="J59" i="2" s="1"/>
  <c r="I58" i="2"/>
  <c r="G58" i="2"/>
  <c r="H58" i="2" s="1"/>
  <c r="J58" i="2" s="1"/>
  <c r="F58" i="2"/>
  <c r="F70" i="2" s="1"/>
  <c r="E58" i="2"/>
  <c r="H57" i="2"/>
  <c r="J57" i="2" s="1"/>
  <c r="H56" i="2"/>
  <c r="J56" i="2" s="1"/>
  <c r="H55" i="2"/>
  <c r="J55" i="2" s="1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I46" i="2"/>
  <c r="G46" i="2"/>
  <c r="H46" i="2" s="1"/>
  <c r="J46" i="2" s="1"/>
  <c r="F46" i="2"/>
  <c r="E46" i="2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I39" i="2"/>
  <c r="I47" i="2" s="1"/>
  <c r="G39" i="2"/>
  <c r="F39" i="2"/>
  <c r="F47" i="2" s="1"/>
  <c r="E39" i="2"/>
  <c r="H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I31" i="2"/>
  <c r="F31" i="2"/>
  <c r="F48" i="2" s="1"/>
  <c r="E31" i="2"/>
  <c r="I30" i="2"/>
  <c r="G30" i="2"/>
  <c r="H30" i="2" s="1"/>
  <c r="J30" i="2" s="1"/>
  <c r="F30" i="2"/>
  <c r="E30" i="2"/>
  <c r="H29" i="2"/>
  <c r="J29" i="2" s="1"/>
  <c r="H28" i="2"/>
  <c r="J28" i="2" s="1"/>
  <c r="J27" i="2"/>
  <c r="H27" i="2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I20" i="2"/>
  <c r="H20" i="2"/>
  <c r="J20" i="2" s="1"/>
  <c r="G20" i="2"/>
  <c r="F20" i="2"/>
  <c r="E20" i="2"/>
  <c r="J19" i="2"/>
  <c r="H19" i="2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J11" i="2"/>
  <c r="H11" i="2"/>
  <c r="H10" i="2"/>
  <c r="J10" i="2" s="1"/>
  <c r="H9" i="2"/>
  <c r="J9" i="2" s="1"/>
  <c r="H8" i="2"/>
  <c r="J8" i="2" s="1"/>
  <c r="H31" i="2" l="1"/>
  <c r="J31" i="2" s="1"/>
  <c r="E48" i="2"/>
  <c r="J39" i="2"/>
  <c r="J69" i="2"/>
  <c r="G70" i="2"/>
  <c r="F71" i="2"/>
  <c r="F73" i="2" s="1"/>
  <c r="F77" i="2" s="1"/>
  <c r="I70" i="2"/>
  <c r="G31" i="2"/>
  <c r="I48" i="2"/>
  <c r="I71" i="2" s="1"/>
  <c r="I73" i="2" s="1"/>
  <c r="I77" i="2" s="1"/>
  <c r="G47" i="2"/>
  <c r="E47" i="2"/>
  <c r="E70" i="2"/>
  <c r="E75" i="3"/>
  <c r="E48" i="4"/>
  <c r="F31" i="4"/>
  <c r="H31" i="4" s="1"/>
  <c r="G72" i="1"/>
  <c r="G71" i="1"/>
  <c r="G70" i="1"/>
  <c r="G68" i="1"/>
  <c r="E66" i="1"/>
  <c r="G65" i="1"/>
  <c r="F65" i="1"/>
  <c r="E65" i="1"/>
  <c r="G64" i="1"/>
  <c r="G63" i="1"/>
  <c r="G62" i="1"/>
  <c r="G61" i="1"/>
  <c r="G60" i="1"/>
  <c r="G59" i="1"/>
  <c r="G58" i="1"/>
  <c r="G57" i="1"/>
  <c r="F56" i="1"/>
  <c r="F66" i="1" s="1"/>
  <c r="E56" i="1"/>
  <c r="G55" i="1"/>
  <c r="G54" i="1"/>
  <c r="G53" i="1"/>
  <c r="G52" i="1"/>
  <c r="G51" i="1"/>
  <c r="G50" i="1"/>
  <c r="G49" i="1"/>
  <c r="F46" i="1"/>
  <c r="G46" i="1" s="1"/>
  <c r="E46" i="1"/>
  <c r="G45" i="1"/>
  <c r="G44" i="1"/>
  <c r="G43" i="1"/>
  <c r="G42" i="1"/>
  <c r="G41" i="1"/>
  <c r="G40" i="1"/>
  <c r="G39" i="1"/>
  <c r="F39" i="1"/>
  <c r="F47" i="1" s="1"/>
  <c r="E39" i="1"/>
  <c r="E47" i="1" s="1"/>
  <c r="G47" i="1" s="1"/>
  <c r="G38" i="1"/>
  <c r="G37" i="1"/>
  <c r="G36" i="1"/>
  <c r="G35" i="1"/>
  <c r="G34" i="1"/>
  <c r="G33" i="1"/>
  <c r="G32" i="1"/>
  <c r="F31" i="1"/>
  <c r="F48" i="1" s="1"/>
  <c r="E31" i="1"/>
  <c r="G31" i="1" s="1"/>
  <c r="F30" i="1"/>
  <c r="E30" i="1"/>
  <c r="G30" i="1" s="1"/>
  <c r="G29" i="1"/>
  <c r="G28" i="1"/>
  <c r="G27" i="1"/>
  <c r="G26" i="1"/>
  <c r="G25" i="1"/>
  <c r="G24" i="1"/>
  <c r="G23" i="1"/>
  <c r="G22" i="1"/>
  <c r="G21" i="1"/>
  <c r="F20" i="1"/>
  <c r="E20" i="1"/>
  <c r="G20" i="1" s="1"/>
  <c r="G19" i="1"/>
  <c r="G18" i="1"/>
  <c r="G17" i="1"/>
  <c r="G16" i="1"/>
  <c r="G15" i="1"/>
  <c r="G14" i="1"/>
  <c r="G13" i="1"/>
  <c r="G12" i="1"/>
  <c r="G11" i="1"/>
  <c r="G10" i="1"/>
  <c r="G9" i="1"/>
  <c r="G8" i="1"/>
  <c r="F48" i="4" l="1"/>
  <c r="H48" i="4" s="1"/>
  <c r="E75" i="4"/>
  <c r="E71" i="2"/>
  <c r="E77" i="3"/>
  <c r="AA75" i="3"/>
  <c r="AC75" i="3" s="1"/>
  <c r="H70" i="2"/>
  <c r="J70" i="2" s="1"/>
  <c r="G48" i="2"/>
  <c r="G71" i="2" s="1"/>
  <c r="G73" i="2" s="1"/>
  <c r="G77" i="2" s="1"/>
  <c r="H47" i="2"/>
  <c r="J47" i="2" s="1"/>
  <c r="G66" i="1"/>
  <c r="F67" i="1"/>
  <c r="F69" i="1" s="1"/>
  <c r="F73" i="1" s="1"/>
  <c r="E48" i="1"/>
  <c r="G56" i="1"/>
  <c r="E77" i="4" l="1"/>
  <c r="F75" i="4"/>
  <c r="H75" i="4" s="1"/>
  <c r="AA77" i="3"/>
  <c r="AC77" i="3" s="1"/>
  <c r="E81" i="3"/>
  <c r="AA81" i="3" s="1"/>
  <c r="AC81" i="3" s="1"/>
  <c r="H71" i="2"/>
  <c r="J71" i="2" s="1"/>
  <c r="E73" i="2"/>
  <c r="H48" i="2"/>
  <c r="J48" i="2" s="1"/>
  <c r="G48" i="1"/>
  <c r="E67" i="1"/>
  <c r="H73" i="2" l="1"/>
  <c r="J73" i="2" s="1"/>
  <c r="E77" i="2"/>
  <c r="H77" i="2" s="1"/>
  <c r="J77" i="2" s="1"/>
  <c r="F77" i="4"/>
  <c r="H77" i="4" s="1"/>
  <c r="E81" i="4"/>
  <c r="F81" i="4" s="1"/>
  <c r="H81" i="4" s="1"/>
  <c r="G67" i="1"/>
  <c r="E69" i="1"/>
  <c r="E73" i="1" l="1"/>
  <c r="G73" i="1" s="1"/>
  <c r="G69" i="1"/>
</calcChain>
</file>

<file path=xl/sharedStrings.xml><?xml version="1.0" encoding="utf-8"?>
<sst xmlns="http://schemas.openxmlformats.org/spreadsheetml/2006/main" count="382" uniqueCount="125">
  <si>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</si>
  <si>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</si>
  <si>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（自）平成29年4月1日  （至）平成30年3月31日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</si>
  <si>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</si>
  <si>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</si>
  <si>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</si>
  <si>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</si>
  <si>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</si>
  <si>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</si>
  <si>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</si>
  <si>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</si>
  <si>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</si>
  <si>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児童福祉事業収益</t>
  </si>
  <si>
    <t>保育事業収益</t>
  </si>
  <si>
    <t>就労支援事業収益</t>
  </si>
  <si>
    <t>障害福祉サービス等事業収益</t>
  </si>
  <si>
    <t>生活保護事業収益</t>
  </si>
  <si>
    <t>医療事業収益</t>
  </si>
  <si>
    <t>その他の事業収益</t>
  </si>
  <si>
    <t>不動産賃貸業収益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</si>
  <si>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</si>
  <si>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</si>
  <si>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</si>
  <si>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</si>
  <si>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</si>
  <si>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</si>
  <si>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</si>
  <si>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</si>
  <si>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</si>
  <si>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</si>
  <si>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</si>
  <si>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</si>
  <si>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</si>
  <si>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</si>
  <si>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</si>
  <si>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</si>
  <si>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</si>
  <si>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</si>
  <si>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</si>
  <si>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</si>
  <si>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</si>
  <si>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</si>
  <si>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</si>
  <si>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</si>
  <si>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</si>
  <si>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</si>
  <si>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</si>
  <si>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</si>
  <si>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</si>
  <si>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</si>
  <si>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</si>
  <si>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</si>
  <si>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</si>
  <si>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</si>
  <si>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</si>
  <si>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</si>
  <si>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</si>
  <si>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</si>
  <si>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</si>
  <si>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</si>
  <si>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</si>
  <si>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</si>
  <si>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</si>
  <si>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</si>
  <si>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</si>
  <si>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</si>
  <si>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</si>
  <si>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</si>
  <si>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</si>
  <si>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</si>
  <si>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</si>
  <si>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</si>
  <si>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</si>
  <si>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</si>
  <si>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</si>
  <si>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</si>
  <si>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</si>
  <si>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</si>
  <si>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</si>
  <si>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</si>
  <si>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</si>
  <si>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事業活動内訳表</t>
    <rPh sb="0" eb="2">
      <t>ジギョウ</t>
    </rPh>
    <rPh sb="2" eb="4">
      <t>カツドウ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</si>
  <si>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</si>
  <si>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</si>
  <si>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</si>
  <si>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</si>
  <si>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</si>
  <si>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</si>
  <si>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事業区分間繰入金収益</t>
  </si>
  <si>
    <t>事業区分間固定資産移管収益</t>
  </si>
  <si>
    <t>事業区分間繰入金費用</t>
  </si>
  <si>
    <t>事業区分間固定資産移管費用</t>
  </si>
  <si>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</si>
  <si>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  事業活動内訳表</t>
    <phoneticPr fontId="4"/>
  </si>
  <si>
    <t>社会福祉法人函館共愛会本部会計</t>
    <phoneticPr fontId="1"/>
  </si>
  <si>
    <t>愛泉寮</t>
    <phoneticPr fontId="1"/>
  </si>
  <si>
    <t>みなみかやべ荘</t>
    <phoneticPr fontId="1"/>
  </si>
  <si>
    <t>知内しおさい園</t>
    <phoneticPr fontId="1"/>
  </si>
  <si>
    <t>ケアハウス花あかり</t>
    <phoneticPr fontId="1"/>
  </si>
  <si>
    <t>函館市入舟</t>
    <phoneticPr fontId="1"/>
  </si>
  <si>
    <t>まろにえ</t>
    <phoneticPr fontId="1"/>
  </si>
  <si>
    <t>駒止認定こども園会計</t>
    <phoneticPr fontId="1"/>
  </si>
  <si>
    <t>亀田認定こども園会計</t>
    <phoneticPr fontId="1"/>
  </si>
  <si>
    <t>高盛認定こども園会計</t>
    <phoneticPr fontId="1"/>
  </si>
  <si>
    <t>谷地頭認定こども園会計</t>
    <phoneticPr fontId="1"/>
  </si>
  <si>
    <t>中央認定こども園</t>
    <phoneticPr fontId="1"/>
  </si>
  <si>
    <t>千才認定こども園</t>
    <phoneticPr fontId="1"/>
  </si>
  <si>
    <t>ゆりかご認定こども園会計</t>
    <phoneticPr fontId="1"/>
  </si>
  <si>
    <t>駒場認定こども園会計</t>
    <phoneticPr fontId="1"/>
  </si>
  <si>
    <t>つくし認定こども園会計</t>
    <phoneticPr fontId="1"/>
  </si>
  <si>
    <t>鍛治さくら認定こども園会計</t>
    <phoneticPr fontId="1"/>
  </si>
  <si>
    <t>赤川認定こども園</t>
    <phoneticPr fontId="1"/>
  </si>
  <si>
    <t>南かやべ認定こども園</t>
    <phoneticPr fontId="1"/>
  </si>
  <si>
    <t>軽費診療施設</t>
    <phoneticPr fontId="1"/>
  </si>
  <si>
    <t>きょうあいＳＴ</t>
    <phoneticPr fontId="1"/>
  </si>
  <si>
    <t>ケアＳＴ</t>
    <phoneticPr fontId="1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</si>
  <si>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</si>
  <si>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</si>
  <si>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</si>
  <si>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拠点区分間繰入金収益</t>
  </si>
  <si>
    <t>拠点区分間固定資産移管収益</t>
  </si>
  <si>
    <t>拠点区分間繰入金費用</t>
  </si>
  <si>
    <t>拠点区分間固定資産移管費用</t>
  </si>
  <si>
    <t>収益事業  事業活動内訳表</t>
    <phoneticPr fontId="4"/>
  </si>
  <si>
    <t>不動産賃貸業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</si>
</sst>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1" xfId="2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>
      <alignment horizontal="left" vertical="top"/>
    </xf>
    <xf numFmtId="0" fontId="7" fillId="0" borderId="6" xfId="2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Font="1" applyFill="1" applyBorder="1" applyAlignment="1">
      <alignment vertical="center" textRotation="255" shrinkToFit="1"/>
    </xf>
    <xf numFmtId="0" fontId="7" fillId="0" borderId="3" xfId="2" applyFont="1" applyFill="1" applyBorder="1" applyAlignment="1">
      <alignment vertical="center" textRotation="255" shrinkToFit="1"/>
    </xf>
    <xf numFmtId="0" fontId="7" fillId="0" borderId="4" xfId="2" applyFont="1" applyFill="1" applyBorder="1" applyAlignment="1">
      <alignment vertical="center" textRotation="255" shrinkToFit="1"/>
    </xf>
    <xf numFmtId="0" fontId="7" fillId="0" borderId="2" xfId="2" applyFont="1" applyFill="1" applyBorder="1" applyAlignment="1">
      <alignment horizontal="left" vertical="center" textRotation="255"/>
    </xf>
    <xf numFmtId="0" fontId="7" fillId="0" borderId="3" xfId="2" applyFont="1" applyFill="1" applyBorder="1" applyAlignment="1">
      <alignment horizontal="left" vertical="center" textRotation="255"/>
    </xf>
    <xf numFmtId="0" fontId="7" fillId="0" borderId="4" xfId="2" applyFont="1" applyFill="1" applyBorder="1" applyAlignment="1">
      <alignment horizontal="left" vertical="center" textRotation="255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49" fontId="7" fillId="0" borderId="5" xfId="1" applyNumberFormat="1" applyFont="1" applyFill="1" applyBorder="1" applyAlignment="1">
      <alignment horizontal="center" vertical="center" shrinkToFit="1"/>
    </xf>
    <xf numFmtId="49" fontId="7" fillId="0" borderId="8" xfId="1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3"/>
  <sheetViews>
    <sheetView showGridLines="0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2"/>
      <c r="C2" s="2"/>
      <c r="D2" s="2"/>
      <c r="E2" s="3"/>
      <c r="F2" s="3"/>
      <c r="G2" s="4" t="s">
        <v>0</v>
      </c>
    </row>
    <row r="3" spans="2:7" ht="21">
      <c r="B3" s="37" t="s">
        <v>1</v>
      </c>
      <c r="C3" s="37"/>
      <c r="D3" s="37"/>
      <c r="E3" s="37"/>
      <c r="F3" s="37"/>
      <c r="G3" s="37"/>
    </row>
    <row r="4" spans="2:7" ht="14.25">
      <c r="B4" s="6"/>
      <c r="C4" s="6"/>
      <c r="D4" s="6"/>
      <c r="E4" s="6"/>
      <c r="F4" s="6"/>
      <c r="G4" s="3"/>
    </row>
    <row r="5" spans="2:7" ht="21">
      <c r="B5" s="38" t="s">
        <v>2</v>
      </c>
      <c r="C5" s="38"/>
      <c r="D5" s="38"/>
      <c r="E5" s="38"/>
      <c r="F5" s="38"/>
      <c r="G5" s="38"/>
    </row>
    <row r="6" spans="2:7" ht="15.75">
      <c r="B6" s="7"/>
      <c r="C6" s="7"/>
      <c r="D6" s="7"/>
      <c r="E6" s="7"/>
      <c r="F6" s="3"/>
      <c r="G6" s="7" t="s">
        <v>3</v>
      </c>
    </row>
    <row r="7" spans="2:7" ht="14.25">
      <c r="B7" s="39" t="s">
        <v>4</v>
      </c>
      <c r="C7" s="39"/>
      <c r="D7" s="39"/>
      <c r="E7" s="8" t="s">
        <v>5</v>
      </c>
      <c r="F7" s="8" t="s">
        <v>6</v>
      </c>
      <c r="G7" s="8" t="s">
        <v>7</v>
      </c>
    </row>
    <row r="8" spans="2:7" ht="14.25">
      <c r="B8" s="34" t="s">
        <v>8</v>
      </c>
      <c r="C8" s="34" t="s">
        <v>9</v>
      </c>
      <c r="D8" s="9" t="s">
        <v>10</v>
      </c>
      <c r="E8" s="10">
        <v>1484561457</v>
      </c>
      <c r="F8" s="11">
        <v>1450634156</v>
      </c>
      <c r="G8" s="10">
        <f>E8-F8</f>
        <v>33927301</v>
      </c>
    </row>
    <row r="9" spans="2:7" ht="14.25">
      <c r="B9" s="35"/>
      <c r="C9" s="35"/>
      <c r="D9" s="12" t="s">
        <v>11</v>
      </c>
      <c r="E9" s="13">
        <v>251553611</v>
      </c>
      <c r="F9" s="14">
        <v>251877727</v>
      </c>
      <c r="G9" s="13">
        <f t="shared" ref="G9:G72" si="0">E9-F9</f>
        <v>-324116</v>
      </c>
    </row>
    <row r="10" spans="2:7" ht="14.25">
      <c r="B10" s="35"/>
      <c r="C10" s="35"/>
      <c r="D10" s="12" t="s">
        <v>12</v>
      </c>
      <c r="E10" s="13">
        <v>0</v>
      </c>
      <c r="F10" s="14">
        <v>0</v>
      </c>
      <c r="G10" s="13">
        <f t="shared" si="0"/>
        <v>0</v>
      </c>
    </row>
    <row r="11" spans="2:7" ht="14.25">
      <c r="B11" s="35"/>
      <c r="C11" s="35"/>
      <c r="D11" s="12" t="s">
        <v>13</v>
      </c>
      <c r="E11" s="13">
        <v>1297280594</v>
      </c>
      <c r="F11" s="14">
        <v>1205988858</v>
      </c>
      <c r="G11" s="13">
        <f t="shared" si="0"/>
        <v>91291736</v>
      </c>
    </row>
    <row r="12" spans="2:7" ht="14.25">
      <c r="B12" s="35"/>
      <c r="C12" s="35"/>
      <c r="D12" s="12" t="s">
        <v>14</v>
      </c>
      <c r="E12" s="13">
        <v>0</v>
      </c>
      <c r="F12" s="14">
        <v>0</v>
      </c>
      <c r="G12" s="13">
        <f t="shared" si="0"/>
        <v>0</v>
      </c>
    </row>
    <row r="13" spans="2:7" ht="14.25">
      <c r="B13" s="35"/>
      <c r="C13" s="35"/>
      <c r="D13" s="12" t="s">
        <v>15</v>
      </c>
      <c r="E13" s="13">
        <v>0</v>
      </c>
      <c r="F13" s="14">
        <v>0</v>
      </c>
      <c r="G13" s="13">
        <f t="shared" si="0"/>
        <v>0</v>
      </c>
    </row>
    <row r="14" spans="2:7" ht="14.25">
      <c r="B14" s="35"/>
      <c r="C14" s="35"/>
      <c r="D14" s="12" t="s">
        <v>16</v>
      </c>
      <c r="E14" s="13">
        <v>0</v>
      </c>
      <c r="F14" s="14">
        <v>0</v>
      </c>
      <c r="G14" s="13">
        <f t="shared" si="0"/>
        <v>0</v>
      </c>
    </row>
    <row r="15" spans="2:7" ht="14.25">
      <c r="B15" s="35"/>
      <c r="C15" s="35"/>
      <c r="D15" s="12" t="s">
        <v>17</v>
      </c>
      <c r="E15" s="13">
        <v>3861246351</v>
      </c>
      <c r="F15" s="14">
        <v>3805208680</v>
      </c>
      <c r="G15" s="13">
        <f t="shared" si="0"/>
        <v>56037671</v>
      </c>
    </row>
    <row r="16" spans="2:7" ht="14.25">
      <c r="B16" s="35"/>
      <c r="C16" s="35"/>
      <c r="D16" s="12" t="s">
        <v>18</v>
      </c>
      <c r="E16" s="13">
        <v>0</v>
      </c>
      <c r="F16" s="14">
        <v>0</v>
      </c>
      <c r="G16" s="13">
        <f t="shared" si="0"/>
        <v>0</v>
      </c>
    </row>
    <row r="17" spans="2:7" ht="14.25">
      <c r="B17" s="35"/>
      <c r="C17" s="35"/>
      <c r="D17" s="12" t="s">
        <v>19</v>
      </c>
      <c r="E17" s="13">
        <v>8490794</v>
      </c>
      <c r="F17" s="14">
        <v>10036780</v>
      </c>
      <c r="G17" s="13">
        <f t="shared" si="0"/>
        <v>-1545986</v>
      </c>
    </row>
    <row r="18" spans="2:7" ht="14.25">
      <c r="B18" s="35"/>
      <c r="C18" s="35"/>
      <c r="D18" s="12" t="s">
        <v>20</v>
      </c>
      <c r="E18" s="13">
        <v>794825</v>
      </c>
      <c r="F18" s="14">
        <v>9222113</v>
      </c>
      <c r="G18" s="13">
        <f t="shared" si="0"/>
        <v>-8427288</v>
      </c>
    </row>
    <row r="19" spans="2:7" ht="14.25">
      <c r="B19" s="35"/>
      <c r="C19" s="35"/>
      <c r="D19" s="12" t="s">
        <v>21</v>
      </c>
      <c r="E19" s="13">
        <v>0</v>
      </c>
      <c r="F19" s="15">
        <v>0</v>
      </c>
      <c r="G19" s="13">
        <f t="shared" si="0"/>
        <v>0</v>
      </c>
    </row>
    <row r="20" spans="2:7" ht="14.25">
      <c r="B20" s="35"/>
      <c r="C20" s="36"/>
      <c r="D20" s="16" t="s">
        <v>22</v>
      </c>
      <c r="E20" s="17">
        <f>+E8+E9+E10+E11+E12+E13+E14+E15+E16+E17+E18+E19</f>
        <v>6903927632</v>
      </c>
      <c r="F20" s="18">
        <f>+F8+F9+F10+F11+F12+F13+F14+F15+F16+F17+F18+F19</f>
        <v>6732968314</v>
      </c>
      <c r="G20" s="17">
        <f t="shared" si="0"/>
        <v>170959318</v>
      </c>
    </row>
    <row r="21" spans="2:7" ht="14.25">
      <c r="B21" s="35"/>
      <c r="C21" s="34" t="s">
        <v>23</v>
      </c>
      <c r="D21" s="12" t="s">
        <v>24</v>
      </c>
      <c r="E21" s="13">
        <v>4102719726</v>
      </c>
      <c r="F21" s="11">
        <v>4011293510</v>
      </c>
      <c r="G21" s="13">
        <f t="shared" si="0"/>
        <v>91426216</v>
      </c>
    </row>
    <row r="22" spans="2:7" ht="14.25">
      <c r="B22" s="35"/>
      <c r="C22" s="35"/>
      <c r="D22" s="12" t="s">
        <v>25</v>
      </c>
      <c r="E22" s="13">
        <v>1155756862</v>
      </c>
      <c r="F22" s="14">
        <v>1086529633</v>
      </c>
      <c r="G22" s="13">
        <f t="shared" si="0"/>
        <v>69227229</v>
      </c>
    </row>
    <row r="23" spans="2:7" ht="14.25">
      <c r="B23" s="35"/>
      <c r="C23" s="35"/>
      <c r="D23" s="12" t="s">
        <v>26</v>
      </c>
      <c r="E23" s="13">
        <v>768795995</v>
      </c>
      <c r="F23" s="14">
        <v>884535863</v>
      </c>
      <c r="G23" s="13">
        <f t="shared" si="0"/>
        <v>-115739868</v>
      </c>
    </row>
    <row r="24" spans="2:7" ht="14.25">
      <c r="B24" s="35"/>
      <c r="C24" s="35"/>
      <c r="D24" s="12" t="s">
        <v>27</v>
      </c>
      <c r="E24" s="13">
        <v>1827076</v>
      </c>
      <c r="F24" s="14">
        <v>1633291</v>
      </c>
      <c r="G24" s="13">
        <f t="shared" si="0"/>
        <v>193785</v>
      </c>
    </row>
    <row r="25" spans="2:7" ht="14.25">
      <c r="B25" s="35"/>
      <c r="C25" s="35"/>
      <c r="D25" s="12" t="s">
        <v>28</v>
      </c>
      <c r="E25" s="13">
        <v>468576368</v>
      </c>
      <c r="F25" s="14">
        <v>450353716</v>
      </c>
      <c r="G25" s="13">
        <f t="shared" si="0"/>
        <v>18222652</v>
      </c>
    </row>
    <row r="26" spans="2:7" ht="14.25">
      <c r="B26" s="35"/>
      <c r="C26" s="35"/>
      <c r="D26" s="12" t="s">
        <v>29</v>
      </c>
      <c r="E26" s="13">
        <v>-106510254</v>
      </c>
      <c r="F26" s="14">
        <v>-106359310</v>
      </c>
      <c r="G26" s="13">
        <f t="shared" si="0"/>
        <v>-150944</v>
      </c>
    </row>
    <row r="27" spans="2:7" ht="14.25">
      <c r="B27" s="35"/>
      <c r="C27" s="35"/>
      <c r="D27" s="12" t="s">
        <v>30</v>
      </c>
      <c r="E27" s="13">
        <v>857073</v>
      </c>
      <c r="F27" s="14">
        <v>73200</v>
      </c>
      <c r="G27" s="13">
        <f t="shared" si="0"/>
        <v>783873</v>
      </c>
    </row>
    <row r="28" spans="2:7" ht="14.25">
      <c r="B28" s="35"/>
      <c r="C28" s="35"/>
      <c r="D28" s="12" t="s">
        <v>31</v>
      </c>
      <c r="E28" s="13">
        <v>0</v>
      </c>
      <c r="F28" s="14">
        <v>0</v>
      </c>
      <c r="G28" s="13">
        <f t="shared" si="0"/>
        <v>0</v>
      </c>
    </row>
    <row r="29" spans="2:7" ht="14.25">
      <c r="B29" s="35"/>
      <c r="C29" s="35"/>
      <c r="D29" s="12" t="s">
        <v>32</v>
      </c>
      <c r="E29" s="13">
        <v>3536620</v>
      </c>
      <c r="F29" s="15">
        <v>5353786</v>
      </c>
      <c r="G29" s="13">
        <f t="shared" si="0"/>
        <v>-1817166</v>
      </c>
    </row>
    <row r="30" spans="2:7" ht="14.25">
      <c r="B30" s="35"/>
      <c r="C30" s="36"/>
      <c r="D30" s="16" t="s">
        <v>33</v>
      </c>
      <c r="E30" s="17">
        <f>+E21+E22+E23+E24+E25+E26+E27+E28+E29</f>
        <v>6395559466</v>
      </c>
      <c r="F30" s="18">
        <f>+F21+F22+F23+F24+F25+F26+F27+F28+F29</f>
        <v>6333413689</v>
      </c>
      <c r="G30" s="17">
        <f t="shared" si="0"/>
        <v>62145777</v>
      </c>
    </row>
    <row r="31" spans="2:7" ht="14.25">
      <c r="B31" s="36"/>
      <c r="C31" s="19" t="s">
        <v>34</v>
      </c>
      <c r="D31" s="20"/>
      <c r="E31" s="21">
        <f xml:space="preserve"> +E20 - E30</f>
        <v>508368166</v>
      </c>
      <c r="F31" s="18">
        <f xml:space="preserve"> +F20 - F30</f>
        <v>399554625</v>
      </c>
      <c r="G31" s="21">
        <f t="shared" si="0"/>
        <v>108813541</v>
      </c>
    </row>
    <row r="32" spans="2:7" ht="14.25">
      <c r="B32" s="34" t="s">
        <v>35</v>
      </c>
      <c r="C32" s="34" t="s">
        <v>9</v>
      </c>
      <c r="D32" s="12" t="s">
        <v>36</v>
      </c>
      <c r="E32" s="13">
        <v>0</v>
      </c>
      <c r="F32" s="11">
        <v>0</v>
      </c>
      <c r="G32" s="13">
        <f t="shared" si="0"/>
        <v>0</v>
      </c>
    </row>
    <row r="33" spans="2:7" ht="14.25">
      <c r="B33" s="35"/>
      <c r="C33" s="35"/>
      <c r="D33" s="12" t="s">
        <v>37</v>
      </c>
      <c r="E33" s="13">
        <v>247800</v>
      </c>
      <c r="F33" s="14">
        <v>421998</v>
      </c>
      <c r="G33" s="13">
        <f t="shared" si="0"/>
        <v>-174198</v>
      </c>
    </row>
    <row r="34" spans="2:7" ht="14.25">
      <c r="B34" s="35"/>
      <c r="C34" s="35"/>
      <c r="D34" s="12" t="s">
        <v>38</v>
      </c>
      <c r="E34" s="13">
        <v>0</v>
      </c>
      <c r="F34" s="14">
        <v>0</v>
      </c>
      <c r="G34" s="13">
        <f t="shared" si="0"/>
        <v>0</v>
      </c>
    </row>
    <row r="35" spans="2:7" ht="14.25">
      <c r="B35" s="35"/>
      <c r="C35" s="35"/>
      <c r="D35" s="12" t="s">
        <v>39</v>
      </c>
      <c r="E35" s="13">
        <v>0</v>
      </c>
      <c r="F35" s="14">
        <v>0</v>
      </c>
      <c r="G35" s="13">
        <f t="shared" si="0"/>
        <v>0</v>
      </c>
    </row>
    <row r="36" spans="2:7" ht="14.25">
      <c r="B36" s="35"/>
      <c r="C36" s="35"/>
      <c r="D36" s="12" t="s">
        <v>40</v>
      </c>
      <c r="E36" s="13">
        <v>0</v>
      </c>
      <c r="F36" s="14">
        <v>0</v>
      </c>
      <c r="G36" s="13">
        <f t="shared" si="0"/>
        <v>0</v>
      </c>
    </row>
    <row r="37" spans="2:7" ht="14.25">
      <c r="B37" s="35"/>
      <c r="C37" s="35"/>
      <c r="D37" s="12" t="s">
        <v>41</v>
      </c>
      <c r="E37" s="13">
        <v>0</v>
      </c>
      <c r="F37" s="14">
        <v>0</v>
      </c>
      <c r="G37" s="13">
        <f t="shared" si="0"/>
        <v>0</v>
      </c>
    </row>
    <row r="38" spans="2:7" ht="14.25">
      <c r="B38" s="35"/>
      <c r="C38" s="35"/>
      <c r="D38" s="12" t="s">
        <v>42</v>
      </c>
      <c r="E38" s="13">
        <v>36030280</v>
      </c>
      <c r="F38" s="15">
        <v>47803958</v>
      </c>
      <c r="G38" s="13">
        <f t="shared" si="0"/>
        <v>-11773678</v>
      </c>
    </row>
    <row r="39" spans="2:7" ht="14.25">
      <c r="B39" s="35"/>
      <c r="C39" s="36"/>
      <c r="D39" s="16" t="s">
        <v>43</v>
      </c>
      <c r="E39" s="17">
        <f>+E32+E33+E34+E35+E36+E37+E38</f>
        <v>36278080</v>
      </c>
      <c r="F39" s="18">
        <f>+F32+F33+F34+F35+F36+F37+F38</f>
        <v>48225956</v>
      </c>
      <c r="G39" s="17">
        <f t="shared" si="0"/>
        <v>-11947876</v>
      </c>
    </row>
    <row r="40" spans="2:7" ht="14.25">
      <c r="B40" s="35"/>
      <c r="C40" s="34" t="s">
        <v>23</v>
      </c>
      <c r="D40" s="12" t="s">
        <v>44</v>
      </c>
      <c r="E40" s="13">
        <v>38181475</v>
      </c>
      <c r="F40" s="11">
        <v>42946255</v>
      </c>
      <c r="G40" s="13">
        <f t="shared" si="0"/>
        <v>-4764780</v>
      </c>
    </row>
    <row r="41" spans="2:7" ht="14.25">
      <c r="B41" s="35"/>
      <c r="C41" s="35"/>
      <c r="D41" s="12" t="s">
        <v>45</v>
      </c>
      <c r="E41" s="13">
        <v>0</v>
      </c>
      <c r="F41" s="14">
        <v>0</v>
      </c>
      <c r="G41" s="13">
        <f t="shared" si="0"/>
        <v>0</v>
      </c>
    </row>
    <row r="42" spans="2:7" ht="14.25">
      <c r="B42" s="35"/>
      <c r="C42" s="35"/>
      <c r="D42" s="12" t="s">
        <v>46</v>
      </c>
      <c r="E42" s="13">
        <v>0</v>
      </c>
      <c r="F42" s="14">
        <v>0</v>
      </c>
      <c r="G42" s="13">
        <f t="shared" si="0"/>
        <v>0</v>
      </c>
    </row>
    <row r="43" spans="2:7" ht="14.25">
      <c r="B43" s="35"/>
      <c r="C43" s="35"/>
      <c r="D43" s="12" t="s">
        <v>47</v>
      </c>
      <c r="E43" s="13">
        <v>0</v>
      </c>
      <c r="F43" s="14">
        <v>0</v>
      </c>
      <c r="G43" s="13">
        <f t="shared" si="0"/>
        <v>0</v>
      </c>
    </row>
    <row r="44" spans="2:7" ht="14.25">
      <c r="B44" s="35"/>
      <c r="C44" s="35"/>
      <c r="D44" s="12" t="s">
        <v>48</v>
      </c>
      <c r="E44" s="13">
        <v>0</v>
      </c>
      <c r="F44" s="14">
        <v>0</v>
      </c>
      <c r="G44" s="13">
        <f t="shared" si="0"/>
        <v>0</v>
      </c>
    </row>
    <row r="45" spans="2:7" ht="14.25">
      <c r="B45" s="35"/>
      <c r="C45" s="35"/>
      <c r="D45" s="12" t="s">
        <v>49</v>
      </c>
      <c r="E45" s="13">
        <v>6265151</v>
      </c>
      <c r="F45" s="15">
        <v>8282129</v>
      </c>
      <c r="G45" s="13">
        <f t="shared" si="0"/>
        <v>-2016978</v>
      </c>
    </row>
    <row r="46" spans="2:7" ht="14.25">
      <c r="B46" s="35"/>
      <c r="C46" s="36"/>
      <c r="D46" s="16" t="s">
        <v>50</v>
      </c>
      <c r="E46" s="17">
        <f>+E40+E41+E42+E43+E44+E45</f>
        <v>44446626</v>
      </c>
      <c r="F46" s="18">
        <f>+F40+F41+F42+F43+F44+F45</f>
        <v>51228384</v>
      </c>
      <c r="G46" s="17">
        <f t="shared" si="0"/>
        <v>-6781758</v>
      </c>
    </row>
    <row r="47" spans="2:7" ht="14.25">
      <c r="B47" s="36"/>
      <c r="C47" s="19" t="s">
        <v>51</v>
      </c>
      <c r="D47" s="22"/>
      <c r="E47" s="23">
        <f xml:space="preserve"> +E39 - E46</f>
        <v>-8168546</v>
      </c>
      <c r="F47" s="18">
        <f xml:space="preserve"> +F39 - F46</f>
        <v>-3002428</v>
      </c>
      <c r="G47" s="23">
        <f t="shared" si="0"/>
        <v>-5166118</v>
      </c>
    </row>
    <row r="48" spans="2:7" ht="14.25">
      <c r="B48" s="19" t="s">
        <v>52</v>
      </c>
      <c r="C48" s="24"/>
      <c r="D48" s="20"/>
      <c r="E48" s="21">
        <f xml:space="preserve"> +E31 +E47</f>
        <v>500199620</v>
      </c>
      <c r="F48" s="18">
        <f xml:space="preserve"> +F31 +F47</f>
        <v>396552197</v>
      </c>
      <c r="G48" s="21">
        <f t="shared" si="0"/>
        <v>103647423</v>
      </c>
    </row>
    <row r="49" spans="2:7" ht="14.25">
      <c r="B49" s="34" t="s">
        <v>53</v>
      </c>
      <c r="C49" s="34" t="s">
        <v>9</v>
      </c>
      <c r="D49" s="12" t="s">
        <v>54</v>
      </c>
      <c r="E49" s="13">
        <v>21104000</v>
      </c>
      <c r="F49" s="11">
        <v>21009000</v>
      </c>
      <c r="G49" s="13">
        <f t="shared" si="0"/>
        <v>95000</v>
      </c>
    </row>
    <row r="50" spans="2:7" ht="14.25">
      <c r="B50" s="35"/>
      <c r="C50" s="35"/>
      <c r="D50" s="12" t="s">
        <v>55</v>
      </c>
      <c r="E50" s="13">
        <v>0</v>
      </c>
      <c r="F50" s="14">
        <v>0</v>
      </c>
      <c r="G50" s="13">
        <f t="shared" si="0"/>
        <v>0</v>
      </c>
    </row>
    <row r="51" spans="2:7" ht="14.25">
      <c r="B51" s="35"/>
      <c r="C51" s="35"/>
      <c r="D51" s="12" t="s">
        <v>56</v>
      </c>
      <c r="E51" s="13">
        <v>0</v>
      </c>
      <c r="F51" s="14">
        <v>0</v>
      </c>
      <c r="G51" s="13">
        <f t="shared" si="0"/>
        <v>0</v>
      </c>
    </row>
    <row r="52" spans="2:7" ht="14.25">
      <c r="B52" s="35"/>
      <c r="C52" s="35"/>
      <c r="D52" s="12" t="s">
        <v>57</v>
      </c>
      <c r="E52" s="13">
        <v>512800</v>
      </c>
      <c r="F52" s="14">
        <v>0</v>
      </c>
      <c r="G52" s="13">
        <f t="shared" si="0"/>
        <v>512800</v>
      </c>
    </row>
    <row r="53" spans="2:7" ht="14.25">
      <c r="B53" s="35"/>
      <c r="C53" s="35"/>
      <c r="D53" s="12" t="s">
        <v>58</v>
      </c>
      <c r="E53" s="13">
        <v>0</v>
      </c>
      <c r="F53" s="14">
        <v>6510</v>
      </c>
      <c r="G53" s="13">
        <f t="shared" si="0"/>
        <v>-6510</v>
      </c>
    </row>
    <row r="54" spans="2:7" ht="14.25">
      <c r="B54" s="35"/>
      <c r="C54" s="35"/>
      <c r="D54" s="12" t="s">
        <v>59</v>
      </c>
      <c r="E54" s="13">
        <v>0</v>
      </c>
      <c r="F54" s="14">
        <v>0</v>
      </c>
      <c r="G54" s="13">
        <f t="shared" si="0"/>
        <v>0</v>
      </c>
    </row>
    <row r="55" spans="2:7" ht="14.25">
      <c r="B55" s="35"/>
      <c r="C55" s="35"/>
      <c r="D55" s="12" t="s">
        <v>60</v>
      </c>
      <c r="E55" s="13">
        <v>2</v>
      </c>
      <c r="F55" s="15">
        <v>31650</v>
      </c>
      <c r="G55" s="13">
        <f t="shared" si="0"/>
        <v>-31648</v>
      </c>
    </row>
    <row r="56" spans="2:7" ht="14.25">
      <c r="B56" s="35"/>
      <c r="C56" s="36"/>
      <c r="D56" s="16" t="s">
        <v>61</v>
      </c>
      <c r="E56" s="17">
        <f>+E49+E50+E51+E52+E53+E54+E55</f>
        <v>21616802</v>
      </c>
      <c r="F56" s="18">
        <f>+F49+F50+F51+F52+F53+F54+F55</f>
        <v>21047160</v>
      </c>
      <c r="G56" s="17">
        <f t="shared" si="0"/>
        <v>569642</v>
      </c>
    </row>
    <row r="57" spans="2:7" ht="14.25">
      <c r="B57" s="35"/>
      <c r="C57" s="34" t="s">
        <v>23</v>
      </c>
      <c r="D57" s="12" t="s">
        <v>62</v>
      </c>
      <c r="E57" s="13">
        <v>0</v>
      </c>
      <c r="F57" s="11">
        <v>0</v>
      </c>
      <c r="G57" s="13">
        <f t="shared" si="0"/>
        <v>0</v>
      </c>
    </row>
    <row r="58" spans="2:7" ht="14.25">
      <c r="B58" s="35"/>
      <c r="C58" s="35"/>
      <c r="D58" s="12" t="s">
        <v>63</v>
      </c>
      <c r="E58" s="13">
        <v>0</v>
      </c>
      <c r="F58" s="14">
        <v>0</v>
      </c>
      <c r="G58" s="13">
        <f t="shared" si="0"/>
        <v>0</v>
      </c>
    </row>
    <row r="59" spans="2:7" ht="14.25">
      <c r="B59" s="35"/>
      <c r="C59" s="35"/>
      <c r="D59" s="12" t="s">
        <v>64</v>
      </c>
      <c r="E59" s="13">
        <v>754679</v>
      </c>
      <c r="F59" s="14">
        <v>520351</v>
      </c>
      <c r="G59" s="13">
        <f t="shared" si="0"/>
        <v>234328</v>
      </c>
    </row>
    <row r="60" spans="2:7" ht="14.25">
      <c r="B60" s="35"/>
      <c r="C60" s="35"/>
      <c r="D60" s="12" t="s">
        <v>65</v>
      </c>
      <c r="E60" s="13">
        <v>0</v>
      </c>
      <c r="F60" s="14">
        <v>0</v>
      </c>
      <c r="G60" s="13">
        <f t="shared" si="0"/>
        <v>0</v>
      </c>
    </row>
    <row r="61" spans="2:7" ht="14.25">
      <c r="B61" s="35"/>
      <c r="C61" s="35"/>
      <c r="D61" s="12" t="s">
        <v>66</v>
      </c>
      <c r="E61" s="13">
        <v>0</v>
      </c>
      <c r="F61" s="14">
        <v>0</v>
      </c>
      <c r="G61" s="13">
        <f t="shared" si="0"/>
        <v>0</v>
      </c>
    </row>
    <row r="62" spans="2:7" ht="14.25">
      <c r="B62" s="35"/>
      <c r="C62" s="35"/>
      <c r="D62" s="12" t="s">
        <v>67</v>
      </c>
      <c r="E62" s="13">
        <v>0</v>
      </c>
      <c r="F62" s="14">
        <v>0</v>
      </c>
      <c r="G62" s="13">
        <f t="shared" si="0"/>
        <v>0</v>
      </c>
    </row>
    <row r="63" spans="2:7" ht="14.25">
      <c r="B63" s="35"/>
      <c r="C63" s="35"/>
      <c r="D63" s="12" t="s">
        <v>68</v>
      </c>
      <c r="E63" s="13">
        <v>0</v>
      </c>
      <c r="F63" s="14">
        <v>0</v>
      </c>
      <c r="G63" s="13">
        <f t="shared" si="0"/>
        <v>0</v>
      </c>
    </row>
    <row r="64" spans="2:7" ht="14.25">
      <c r="B64" s="35"/>
      <c r="C64" s="35"/>
      <c r="D64" s="12" t="s">
        <v>69</v>
      </c>
      <c r="E64" s="13">
        <v>0</v>
      </c>
      <c r="F64" s="15">
        <v>7230</v>
      </c>
      <c r="G64" s="13">
        <f t="shared" si="0"/>
        <v>-7230</v>
      </c>
    </row>
    <row r="65" spans="2:7" ht="14.25">
      <c r="B65" s="35"/>
      <c r="C65" s="36"/>
      <c r="D65" s="16" t="s">
        <v>70</v>
      </c>
      <c r="E65" s="17">
        <f>+E57+E58+E59+E60+E61+E62+E63+E64</f>
        <v>754679</v>
      </c>
      <c r="F65" s="18">
        <f>+F57+F58+F59+F60+F61+F62+F63+F64</f>
        <v>527581</v>
      </c>
      <c r="G65" s="17">
        <f t="shared" si="0"/>
        <v>227098</v>
      </c>
    </row>
    <row r="66" spans="2:7" ht="14.25">
      <c r="B66" s="36"/>
      <c r="C66" s="25" t="s">
        <v>71</v>
      </c>
      <c r="D66" s="26"/>
      <c r="E66" s="27">
        <f xml:space="preserve"> +E56 - E65</f>
        <v>20862123</v>
      </c>
      <c r="F66" s="18">
        <f xml:space="preserve"> +F56 - F65</f>
        <v>20519579</v>
      </c>
      <c r="G66" s="27">
        <f t="shared" si="0"/>
        <v>342544</v>
      </c>
    </row>
    <row r="67" spans="2:7" ht="14.25">
      <c r="B67" s="19" t="s">
        <v>72</v>
      </c>
      <c r="C67" s="28"/>
      <c r="D67" s="29"/>
      <c r="E67" s="30">
        <f xml:space="preserve"> +E48 +E66</f>
        <v>521061743</v>
      </c>
      <c r="F67" s="18">
        <f xml:space="preserve"> +F48 +F66</f>
        <v>417071776</v>
      </c>
      <c r="G67" s="30">
        <f t="shared" si="0"/>
        <v>103989967</v>
      </c>
    </row>
    <row r="68" spans="2:7" ht="14.25">
      <c r="B68" s="31" t="s">
        <v>73</v>
      </c>
      <c r="C68" s="28" t="s">
        <v>74</v>
      </c>
      <c r="D68" s="29"/>
      <c r="E68" s="30">
        <v>2302900937</v>
      </c>
      <c r="F68" s="18">
        <v>1988420609</v>
      </c>
      <c r="G68" s="30">
        <f t="shared" si="0"/>
        <v>314480328</v>
      </c>
    </row>
    <row r="69" spans="2:7" ht="14.25">
      <c r="B69" s="32"/>
      <c r="C69" s="28" t="s">
        <v>75</v>
      </c>
      <c r="D69" s="29"/>
      <c r="E69" s="30">
        <f xml:space="preserve"> +E67 +E68</f>
        <v>2823962680</v>
      </c>
      <c r="F69" s="18">
        <f xml:space="preserve"> +F67 +F68</f>
        <v>2405492385</v>
      </c>
      <c r="G69" s="30">
        <f t="shared" si="0"/>
        <v>418470295</v>
      </c>
    </row>
    <row r="70" spans="2:7" ht="14.25">
      <c r="B70" s="32"/>
      <c r="C70" s="28" t="s">
        <v>76</v>
      </c>
      <c r="D70" s="29"/>
      <c r="E70" s="30">
        <v>0</v>
      </c>
      <c r="F70" s="18">
        <v>0</v>
      </c>
      <c r="G70" s="30">
        <f t="shared" si="0"/>
        <v>0</v>
      </c>
    </row>
    <row r="71" spans="2:7" ht="14.25">
      <c r="B71" s="32"/>
      <c r="C71" s="28" t="s">
        <v>77</v>
      </c>
      <c r="D71" s="29"/>
      <c r="E71" s="30">
        <v>13529400</v>
      </c>
      <c r="F71" s="18">
        <v>33660000</v>
      </c>
      <c r="G71" s="30">
        <f t="shared" si="0"/>
        <v>-20130600</v>
      </c>
    </row>
    <row r="72" spans="2:7" ht="14.25">
      <c r="B72" s="32"/>
      <c r="C72" s="28" t="s">
        <v>78</v>
      </c>
      <c r="D72" s="29"/>
      <c r="E72" s="30">
        <v>183630000</v>
      </c>
      <c r="F72" s="18">
        <v>136251448</v>
      </c>
      <c r="G72" s="30">
        <f t="shared" si="0"/>
        <v>47378552</v>
      </c>
    </row>
    <row r="73" spans="2:7" ht="14.25">
      <c r="B73" s="33"/>
      <c r="C73" s="28" t="s">
        <v>79</v>
      </c>
      <c r="D73" s="29"/>
      <c r="E73" s="30">
        <f xml:space="preserve"> +E69 +E70 +E71 - E72</f>
        <v>2653862080</v>
      </c>
      <c r="F73" s="18">
        <f xml:space="preserve"> +F69 +F70 +F71 - F72</f>
        <v>2302900937</v>
      </c>
      <c r="G73" s="30">
        <f>E73-F73</f>
        <v>350961143</v>
      </c>
    </row>
  </sheetData>
  <mergeCells count="13">
    <mergeCell ref="B3:G3"/>
    <mergeCell ref="B5:G5"/>
    <mergeCell ref="B7:D7"/>
    <mergeCell ref="B8:B31"/>
    <mergeCell ref="C8:C20"/>
    <mergeCell ref="C21:C30"/>
    <mergeCell ref="B68:B73"/>
    <mergeCell ref="B32:B47"/>
    <mergeCell ref="C32:C39"/>
    <mergeCell ref="C40:C46"/>
    <mergeCell ref="B49:B66"/>
    <mergeCell ref="C49:C56"/>
    <mergeCell ref="C57:C65"/>
  </mergeCells>
  <phoneticPr fontId="1"/>
  <pageMargins left="0.7" right="0.7" top="0.75" bottom="0.75" header="0.3" footer="0.3"/>
  <pageSetup paperSize="9" fitToHeight="0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7"/>
  <sheetViews>
    <sheetView showGridLines="0" workbookViewId="0"/>
  </sheetViews>
  <sheetFormatPr defaultRowHeight="13.5"/>
  <cols>
    <col min="1" max="3" width="2.875" customWidth="1"/>
    <col min="4" max="4" width="59.25" customWidth="1"/>
    <col min="5" max="10" width="20.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21">
      <c r="B2" s="5"/>
      <c r="C2" s="5"/>
      <c r="D2" s="5"/>
      <c r="E2" s="5"/>
      <c r="F2" s="3"/>
      <c r="G2" s="3"/>
      <c r="H2" s="3"/>
      <c r="I2" s="40"/>
      <c r="J2" s="4" t="s">
        <v>80</v>
      </c>
    </row>
    <row r="3" spans="2:10" ht="21">
      <c r="B3" s="37" t="s">
        <v>81</v>
      </c>
      <c r="C3" s="37"/>
      <c r="D3" s="37"/>
      <c r="E3" s="37"/>
      <c r="F3" s="37"/>
      <c r="G3" s="37"/>
      <c r="H3" s="37"/>
      <c r="I3" s="37"/>
      <c r="J3" s="37"/>
    </row>
    <row r="4" spans="2:10" ht="14.25">
      <c r="B4" s="6"/>
      <c r="C4" s="6"/>
      <c r="D4" s="6"/>
      <c r="E4" s="6"/>
      <c r="F4" s="6"/>
      <c r="G4" s="6"/>
      <c r="H4" s="6"/>
      <c r="I4" s="3"/>
      <c r="J4" s="3"/>
    </row>
    <row r="5" spans="2:10" ht="21">
      <c r="B5" s="38" t="s">
        <v>2</v>
      </c>
      <c r="C5" s="38"/>
      <c r="D5" s="38"/>
      <c r="E5" s="38"/>
      <c r="F5" s="38"/>
      <c r="G5" s="38"/>
      <c r="H5" s="38"/>
      <c r="I5" s="38"/>
      <c r="J5" s="38"/>
    </row>
    <row r="6" spans="2:10" ht="15.75">
      <c r="B6" s="7"/>
      <c r="C6" s="7"/>
      <c r="D6" s="7"/>
      <c r="E6" s="7"/>
      <c r="F6" s="7"/>
      <c r="G6" s="7"/>
      <c r="H6" s="3"/>
      <c r="I6" s="3"/>
      <c r="J6" s="7" t="s">
        <v>3</v>
      </c>
    </row>
    <row r="7" spans="2:10" ht="14.25">
      <c r="B7" s="39" t="s">
        <v>4</v>
      </c>
      <c r="C7" s="39"/>
      <c r="D7" s="39"/>
      <c r="E7" s="8" t="s">
        <v>82</v>
      </c>
      <c r="F7" s="8" t="s">
        <v>83</v>
      </c>
      <c r="G7" s="8" t="s">
        <v>84</v>
      </c>
      <c r="H7" s="8" t="s">
        <v>85</v>
      </c>
      <c r="I7" s="8" t="s">
        <v>86</v>
      </c>
      <c r="J7" s="8" t="s">
        <v>87</v>
      </c>
    </row>
    <row r="8" spans="2:10" ht="14.25">
      <c r="B8" s="34" t="s">
        <v>8</v>
      </c>
      <c r="C8" s="34" t="s">
        <v>9</v>
      </c>
      <c r="D8" s="9" t="s">
        <v>10</v>
      </c>
      <c r="E8" s="10">
        <v>1484561457</v>
      </c>
      <c r="F8" s="10"/>
      <c r="G8" s="10"/>
      <c r="H8" s="10">
        <f>E8+F8+G8</f>
        <v>1484561457</v>
      </c>
      <c r="I8" s="11"/>
      <c r="J8" s="10">
        <f>H8-I8</f>
        <v>1484561457</v>
      </c>
    </row>
    <row r="9" spans="2:10" ht="14.25">
      <c r="B9" s="35"/>
      <c r="C9" s="35"/>
      <c r="D9" s="12" t="s">
        <v>11</v>
      </c>
      <c r="E9" s="13">
        <v>251553611</v>
      </c>
      <c r="F9" s="13"/>
      <c r="G9" s="13"/>
      <c r="H9" s="13">
        <f t="shared" ref="H9:H72" si="0">E9+F9+G9</f>
        <v>251553611</v>
      </c>
      <c r="I9" s="14"/>
      <c r="J9" s="13">
        <f t="shared" ref="J9:J72" si="1">H9-I9</f>
        <v>251553611</v>
      </c>
    </row>
    <row r="10" spans="2:10" ht="14.25">
      <c r="B10" s="35"/>
      <c r="C10" s="35"/>
      <c r="D10" s="12" t="s">
        <v>12</v>
      </c>
      <c r="E10" s="13"/>
      <c r="F10" s="13"/>
      <c r="G10" s="13"/>
      <c r="H10" s="13">
        <f t="shared" si="0"/>
        <v>0</v>
      </c>
      <c r="I10" s="14"/>
      <c r="J10" s="13">
        <f t="shared" si="1"/>
        <v>0</v>
      </c>
    </row>
    <row r="11" spans="2:10" ht="14.25">
      <c r="B11" s="35"/>
      <c r="C11" s="35"/>
      <c r="D11" s="12" t="s">
        <v>13</v>
      </c>
      <c r="E11" s="13">
        <v>1297280594</v>
      </c>
      <c r="F11" s="13"/>
      <c r="G11" s="13"/>
      <c r="H11" s="13">
        <f t="shared" si="0"/>
        <v>1297280594</v>
      </c>
      <c r="I11" s="14"/>
      <c r="J11" s="13">
        <f t="shared" si="1"/>
        <v>1297280594</v>
      </c>
    </row>
    <row r="12" spans="2:10" ht="14.25">
      <c r="B12" s="35"/>
      <c r="C12" s="35"/>
      <c r="D12" s="12" t="s">
        <v>14</v>
      </c>
      <c r="E12" s="13"/>
      <c r="F12" s="13"/>
      <c r="G12" s="13"/>
      <c r="H12" s="13">
        <f t="shared" si="0"/>
        <v>0</v>
      </c>
      <c r="I12" s="14"/>
      <c r="J12" s="13">
        <f t="shared" si="1"/>
        <v>0</v>
      </c>
    </row>
    <row r="13" spans="2:10" ht="14.25">
      <c r="B13" s="35"/>
      <c r="C13" s="35"/>
      <c r="D13" s="12" t="s">
        <v>15</v>
      </c>
      <c r="E13" s="13"/>
      <c r="F13" s="13"/>
      <c r="G13" s="13"/>
      <c r="H13" s="13">
        <f t="shared" si="0"/>
        <v>0</v>
      </c>
      <c r="I13" s="14"/>
      <c r="J13" s="13">
        <f t="shared" si="1"/>
        <v>0</v>
      </c>
    </row>
    <row r="14" spans="2:10" ht="14.25">
      <c r="B14" s="35"/>
      <c r="C14" s="35"/>
      <c r="D14" s="12" t="s">
        <v>16</v>
      </c>
      <c r="E14" s="13"/>
      <c r="F14" s="13"/>
      <c r="G14" s="13"/>
      <c r="H14" s="13">
        <f t="shared" si="0"/>
        <v>0</v>
      </c>
      <c r="I14" s="14"/>
      <c r="J14" s="13">
        <f t="shared" si="1"/>
        <v>0</v>
      </c>
    </row>
    <row r="15" spans="2:10" ht="14.25">
      <c r="B15" s="35"/>
      <c r="C15" s="35"/>
      <c r="D15" s="12" t="s">
        <v>17</v>
      </c>
      <c r="E15" s="13">
        <v>3861246351</v>
      </c>
      <c r="F15" s="13"/>
      <c r="G15" s="13"/>
      <c r="H15" s="13">
        <f t="shared" si="0"/>
        <v>3861246351</v>
      </c>
      <c r="I15" s="14"/>
      <c r="J15" s="13">
        <f t="shared" si="1"/>
        <v>3861246351</v>
      </c>
    </row>
    <row r="16" spans="2:10" ht="14.25">
      <c r="B16" s="35"/>
      <c r="C16" s="35"/>
      <c r="D16" s="12" t="s">
        <v>18</v>
      </c>
      <c r="E16" s="13"/>
      <c r="F16" s="13"/>
      <c r="G16" s="13"/>
      <c r="H16" s="13">
        <f t="shared" si="0"/>
        <v>0</v>
      </c>
      <c r="I16" s="14"/>
      <c r="J16" s="13">
        <f t="shared" si="1"/>
        <v>0</v>
      </c>
    </row>
    <row r="17" spans="2:10" ht="14.25">
      <c r="B17" s="35"/>
      <c r="C17" s="35"/>
      <c r="D17" s="12" t="s">
        <v>19</v>
      </c>
      <c r="E17" s="13"/>
      <c r="F17" s="13"/>
      <c r="G17" s="13">
        <v>8490794</v>
      </c>
      <c r="H17" s="13">
        <f t="shared" si="0"/>
        <v>8490794</v>
      </c>
      <c r="I17" s="14"/>
      <c r="J17" s="13">
        <f t="shared" si="1"/>
        <v>8490794</v>
      </c>
    </row>
    <row r="18" spans="2:10" ht="14.25">
      <c r="B18" s="35"/>
      <c r="C18" s="35"/>
      <c r="D18" s="12" t="s">
        <v>20</v>
      </c>
      <c r="E18" s="13">
        <v>794825</v>
      </c>
      <c r="F18" s="13"/>
      <c r="G18" s="13"/>
      <c r="H18" s="13">
        <f t="shared" si="0"/>
        <v>794825</v>
      </c>
      <c r="I18" s="14"/>
      <c r="J18" s="13">
        <f t="shared" si="1"/>
        <v>794825</v>
      </c>
    </row>
    <row r="19" spans="2:10" ht="14.25">
      <c r="B19" s="35"/>
      <c r="C19" s="35"/>
      <c r="D19" s="12" t="s">
        <v>21</v>
      </c>
      <c r="E19" s="13"/>
      <c r="F19" s="13"/>
      <c r="G19" s="13"/>
      <c r="H19" s="13">
        <f t="shared" si="0"/>
        <v>0</v>
      </c>
      <c r="I19" s="15"/>
      <c r="J19" s="13">
        <f t="shared" si="1"/>
        <v>0</v>
      </c>
    </row>
    <row r="20" spans="2:10" ht="14.25">
      <c r="B20" s="35"/>
      <c r="C20" s="36"/>
      <c r="D20" s="16" t="s">
        <v>22</v>
      </c>
      <c r="E20" s="17">
        <f>+E8+E9+E10+E11+E12+E13+E14+E15+E16+E17+E18+E19</f>
        <v>6895436838</v>
      </c>
      <c r="F20" s="17">
        <f>+F8+F9+F10+F11+F12+F13+F14+F15+F16+F17+F18+F19</f>
        <v>0</v>
      </c>
      <c r="G20" s="17">
        <f>+G8+G9+G10+G11+G12+G13+G14+G15+G16+G17+G18+G19</f>
        <v>8490794</v>
      </c>
      <c r="H20" s="17">
        <f t="shared" si="0"/>
        <v>6903927632</v>
      </c>
      <c r="I20" s="18">
        <f>+I8+I9+I10+I11+I12+I13+I14+I15+I16+I17+I18+I19</f>
        <v>0</v>
      </c>
      <c r="J20" s="17">
        <f t="shared" si="1"/>
        <v>6903927632</v>
      </c>
    </row>
    <row r="21" spans="2:10" ht="14.25">
      <c r="B21" s="35"/>
      <c r="C21" s="34" t="s">
        <v>23</v>
      </c>
      <c r="D21" s="12" t="s">
        <v>24</v>
      </c>
      <c r="E21" s="13">
        <v>4102719726</v>
      </c>
      <c r="F21" s="13"/>
      <c r="G21" s="13"/>
      <c r="H21" s="13">
        <f t="shared" si="0"/>
        <v>4102719726</v>
      </c>
      <c r="I21" s="11"/>
      <c r="J21" s="13">
        <f t="shared" si="1"/>
        <v>4102719726</v>
      </c>
    </row>
    <row r="22" spans="2:10" ht="14.25">
      <c r="B22" s="35"/>
      <c r="C22" s="35"/>
      <c r="D22" s="12" t="s">
        <v>25</v>
      </c>
      <c r="E22" s="13">
        <v>1155756862</v>
      </c>
      <c r="F22" s="13"/>
      <c r="G22" s="13"/>
      <c r="H22" s="13">
        <f t="shared" si="0"/>
        <v>1155756862</v>
      </c>
      <c r="I22" s="14"/>
      <c r="J22" s="13">
        <f t="shared" si="1"/>
        <v>1155756862</v>
      </c>
    </row>
    <row r="23" spans="2:10" ht="14.25">
      <c r="B23" s="35"/>
      <c r="C23" s="35"/>
      <c r="D23" s="12" t="s">
        <v>26</v>
      </c>
      <c r="E23" s="13">
        <v>766119562</v>
      </c>
      <c r="F23" s="13"/>
      <c r="G23" s="13">
        <v>2676433</v>
      </c>
      <c r="H23" s="13">
        <f t="shared" si="0"/>
        <v>768795995</v>
      </c>
      <c r="I23" s="14"/>
      <c r="J23" s="13">
        <f t="shared" si="1"/>
        <v>768795995</v>
      </c>
    </row>
    <row r="24" spans="2:10" ht="14.25">
      <c r="B24" s="35"/>
      <c r="C24" s="35"/>
      <c r="D24" s="12" t="s">
        <v>27</v>
      </c>
      <c r="E24" s="13">
        <v>1827076</v>
      </c>
      <c r="F24" s="13"/>
      <c r="G24" s="13"/>
      <c r="H24" s="13">
        <f t="shared" si="0"/>
        <v>1827076</v>
      </c>
      <c r="I24" s="14"/>
      <c r="J24" s="13">
        <f t="shared" si="1"/>
        <v>1827076</v>
      </c>
    </row>
    <row r="25" spans="2:10" ht="14.25">
      <c r="B25" s="35"/>
      <c r="C25" s="35"/>
      <c r="D25" s="12" t="s">
        <v>28</v>
      </c>
      <c r="E25" s="13">
        <v>468483968</v>
      </c>
      <c r="F25" s="13"/>
      <c r="G25" s="13">
        <v>92400</v>
      </c>
      <c r="H25" s="13">
        <f t="shared" si="0"/>
        <v>468576368</v>
      </c>
      <c r="I25" s="14"/>
      <c r="J25" s="13">
        <f t="shared" si="1"/>
        <v>468576368</v>
      </c>
    </row>
    <row r="26" spans="2:10" ht="14.25">
      <c r="B26" s="35"/>
      <c r="C26" s="35"/>
      <c r="D26" s="12" t="s">
        <v>29</v>
      </c>
      <c r="E26" s="13">
        <v>-106510254</v>
      </c>
      <c r="F26" s="13"/>
      <c r="G26" s="13"/>
      <c r="H26" s="13">
        <f t="shared" si="0"/>
        <v>-106510254</v>
      </c>
      <c r="I26" s="14"/>
      <c r="J26" s="13">
        <f t="shared" si="1"/>
        <v>-106510254</v>
      </c>
    </row>
    <row r="27" spans="2:10" ht="14.25">
      <c r="B27" s="35"/>
      <c r="C27" s="35"/>
      <c r="D27" s="12" t="s">
        <v>30</v>
      </c>
      <c r="E27" s="13">
        <v>357983</v>
      </c>
      <c r="F27" s="13"/>
      <c r="G27" s="13">
        <v>499090</v>
      </c>
      <c r="H27" s="13">
        <f t="shared" si="0"/>
        <v>857073</v>
      </c>
      <c r="I27" s="14"/>
      <c r="J27" s="13">
        <f t="shared" si="1"/>
        <v>857073</v>
      </c>
    </row>
    <row r="28" spans="2:10" ht="14.25">
      <c r="B28" s="35"/>
      <c r="C28" s="35"/>
      <c r="D28" s="12" t="s">
        <v>31</v>
      </c>
      <c r="E28" s="13"/>
      <c r="F28" s="13"/>
      <c r="G28" s="13"/>
      <c r="H28" s="13">
        <f t="shared" si="0"/>
        <v>0</v>
      </c>
      <c r="I28" s="14"/>
      <c r="J28" s="13">
        <f t="shared" si="1"/>
        <v>0</v>
      </c>
    </row>
    <row r="29" spans="2:10" ht="14.25">
      <c r="B29" s="35"/>
      <c r="C29" s="35"/>
      <c r="D29" s="12" t="s">
        <v>32</v>
      </c>
      <c r="E29" s="13">
        <v>3536620</v>
      </c>
      <c r="F29" s="13"/>
      <c r="G29" s="13"/>
      <c r="H29" s="13">
        <f t="shared" si="0"/>
        <v>3536620</v>
      </c>
      <c r="I29" s="15"/>
      <c r="J29" s="13">
        <f t="shared" si="1"/>
        <v>3536620</v>
      </c>
    </row>
    <row r="30" spans="2:10" ht="14.25">
      <c r="B30" s="35"/>
      <c r="C30" s="36"/>
      <c r="D30" s="16" t="s">
        <v>33</v>
      </c>
      <c r="E30" s="17">
        <f>+E21+E22+E23+E24+E25+E26+E27+E28+E29</f>
        <v>6392291543</v>
      </c>
      <c r="F30" s="17">
        <f>+F21+F22+F23+F24+F25+F26+F27+F28+F29</f>
        <v>0</v>
      </c>
      <c r="G30" s="17">
        <f>+G21+G22+G23+G24+G25+G26+G27+G28+G29</f>
        <v>3267923</v>
      </c>
      <c r="H30" s="17">
        <f t="shared" si="0"/>
        <v>6395559466</v>
      </c>
      <c r="I30" s="18">
        <f>+I21+I22+I23+I24+I25+I26+I27+I28+I29</f>
        <v>0</v>
      </c>
      <c r="J30" s="17">
        <f t="shared" si="1"/>
        <v>6395559466</v>
      </c>
    </row>
    <row r="31" spans="2:10" ht="14.25">
      <c r="B31" s="36"/>
      <c r="C31" s="19" t="s">
        <v>34</v>
      </c>
      <c r="D31" s="20"/>
      <c r="E31" s="21">
        <f xml:space="preserve"> +E20 - E30</f>
        <v>503145295</v>
      </c>
      <c r="F31" s="21">
        <f xml:space="preserve"> +F20 - F30</f>
        <v>0</v>
      </c>
      <c r="G31" s="21">
        <f xml:space="preserve"> +G20 - G30</f>
        <v>5222871</v>
      </c>
      <c r="H31" s="21">
        <f t="shared" si="0"/>
        <v>508368166</v>
      </c>
      <c r="I31" s="18">
        <f xml:space="preserve"> +I20 - I30</f>
        <v>0</v>
      </c>
      <c r="J31" s="21">
        <f t="shared" si="1"/>
        <v>508368166</v>
      </c>
    </row>
    <row r="32" spans="2:10" ht="14.25">
      <c r="B32" s="34" t="s">
        <v>35</v>
      </c>
      <c r="C32" s="34" t="s">
        <v>9</v>
      </c>
      <c r="D32" s="12" t="s">
        <v>36</v>
      </c>
      <c r="E32" s="13"/>
      <c r="F32" s="13"/>
      <c r="G32" s="13"/>
      <c r="H32" s="13">
        <f t="shared" si="0"/>
        <v>0</v>
      </c>
      <c r="I32" s="11"/>
      <c r="J32" s="13">
        <f t="shared" si="1"/>
        <v>0</v>
      </c>
    </row>
    <row r="33" spans="2:10" ht="14.25">
      <c r="B33" s="35"/>
      <c r="C33" s="35"/>
      <c r="D33" s="12" t="s">
        <v>37</v>
      </c>
      <c r="E33" s="13">
        <v>247487</v>
      </c>
      <c r="F33" s="13"/>
      <c r="G33" s="13">
        <v>313</v>
      </c>
      <c r="H33" s="13">
        <f t="shared" si="0"/>
        <v>247800</v>
      </c>
      <c r="I33" s="14"/>
      <c r="J33" s="13">
        <f t="shared" si="1"/>
        <v>247800</v>
      </c>
    </row>
    <row r="34" spans="2:10" ht="14.25">
      <c r="B34" s="35"/>
      <c r="C34" s="35"/>
      <c r="D34" s="12" t="s">
        <v>38</v>
      </c>
      <c r="E34" s="13"/>
      <c r="F34" s="13"/>
      <c r="G34" s="13"/>
      <c r="H34" s="13">
        <f t="shared" si="0"/>
        <v>0</v>
      </c>
      <c r="I34" s="14"/>
      <c r="J34" s="13">
        <f t="shared" si="1"/>
        <v>0</v>
      </c>
    </row>
    <row r="35" spans="2:10" ht="14.25">
      <c r="B35" s="35"/>
      <c r="C35" s="35"/>
      <c r="D35" s="12" t="s">
        <v>39</v>
      </c>
      <c r="E35" s="13"/>
      <c r="F35" s="13"/>
      <c r="G35" s="13"/>
      <c r="H35" s="13">
        <f t="shared" si="0"/>
        <v>0</v>
      </c>
      <c r="I35" s="14"/>
      <c r="J35" s="13">
        <f t="shared" si="1"/>
        <v>0</v>
      </c>
    </row>
    <row r="36" spans="2:10" ht="14.25">
      <c r="B36" s="35"/>
      <c r="C36" s="35"/>
      <c r="D36" s="12" t="s">
        <v>40</v>
      </c>
      <c r="E36" s="13"/>
      <c r="F36" s="13"/>
      <c r="G36" s="13"/>
      <c r="H36" s="13">
        <f t="shared" si="0"/>
        <v>0</v>
      </c>
      <c r="I36" s="14"/>
      <c r="J36" s="13">
        <f t="shared" si="1"/>
        <v>0</v>
      </c>
    </row>
    <row r="37" spans="2:10" ht="14.25">
      <c r="B37" s="35"/>
      <c r="C37" s="35"/>
      <c r="D37" s="12" t="s">
        <v>41</v>
      </c>
      <c r="E37" s="13"/>
      <c r="F37" s="13"/>
      <c r="G37" s="13"/>
      <c r="H37" s="13">
        <f t="shared" si="0"/>
        <v>0</v>
      </c>
      <c r="I37" s="14"/>
      <c r="J37" s="13">
        <f t="shared" si="1"/>
        <v>0</v>
      </c>
    </row>
    <row r="38" spans="2:10" ht="14.25">
      <c r="B38" s="35"/>
      <c r="C38" s="35"/>
      <c r="D38" s="12" t="s">
        <v>42</v>
      </c>
      <c r="E38" s="13">
        <v>36030280</v>
      </c>
      <c r="F38" s="13"/>
      <c r="G38" s="13"/>
      <c r="H38" s="13">
        <f t="shared" si="0"/>
        <v>36030280</v>
      </c>
      <c r="I38" s="15"/>
      <c r="J38" s="13">
        <f t="shared" si="1"/>
        <v>36030280</v>
      </c>
    </row>
    <row r="39" spans="2:10" ht="14.25">
      <c r="B39" s="35"/>
      <c r="C39" s="36"/>
      <c r="D39" s="16" t="s">
        <v>43</v>
      </c>
      <c r="E39" s="17">
        <f>+E32+E33+E34+E35+E36+E37+E38</f>
        <v>36277767</v>
      </c>
      <c r="F39" s="17">
        <f>+F32+F33+F34+F35+F36+F37+F38</f>
        <v>0</v>
      </c>
      <c r="G39" s="17">
        <f>+G32+G33+G34+G35+G36+G37+G38</f>
        <v>313</v>
      </c>
      <c r="H39" s="17">
        <f t="shared" si="0"/>
        <v>36278080</v>
      </c>
      <c r="I39" s="18">
        <f>+I32+I33+I34+I35+I36+I37+I38</f>
        <v>0</v>
      </c>
      <c r="J39" s="17">
        <f t="shared" si="1"/>
        <v>36278080</v>
      </c>
    </row>
    <row r="40" spans="2:10" ht="14.25">
      <c r="B40" s="35"/>
      <c r="C40" s="34" t="s">
        <v>23</v>
      </c>
      <c r="D40" s="12" t="s">
        <v>44</v>
      </c>
      <c r="E40" s="13">
        <v>38181475</v>
      </c>
      <c r="F40" s="13"/>
      <c r="G40" s="13"/>
      <c r="H40" s="13">
        <f t="shared" si="0"/>
        <v>38181475</v>
      </c>
      <c r="I40" s="11"/>
      <c r="J40" s="13">
        <f t="shared" si="1"/>
        <v>38181475</v>
      </c>
    </row>
    <row r="41" spans="2:10" ht="14.25">
      <c r="B41" s="35"/>
      <c r="C41" s="35"/>
      <c r="D41" s="12" t="s">
        <v>45</v>
      </c>
      <c r="E41" s="13"/>
      <c r="F41" s="13"/>
      <c r="G41" s="13"/>
      <c r="H41" s="13">
        <f t="shared" si="0"/>
        <v>0</v>
      </c>
      <c r="I41" s="14"/>
      <c r="J41" s="13">
        <f t="shared" si="1"/>
        <v>0</v>
      </c>
    </row>
    <row r="42" spans="2:10" ht="14.25">
      <c r="B42" s="35"/>
      <c r="C42" s="35"/>
      <c r="D42" s="12" t="s">
        <v>46</v>
      </c>
      <c r="E42" s="13"/>
      <c r="F42" s="13"/>
      <c r="G42" s="13"/>
      <c r="H42" s="13">
        <f t="shared" si="0"/>
        <v>0</v>
      </c>
      <c r="I42" s="14"/>
      <c r="J42" s="13">
        <f t="shared" si="1"/>
        <v>0</v>
      </c>
    </row>
    <row r="43" spans="2:10" ht="14.25">
      <c r="B43" s="35"/>
      <c r="C43" s="35"/>
      <c r="D43" s="12" t="s">
        <v>47</v>
      </c>
      <c r="E43" s="13"/>
      <c r="F43" s="13"/>
      <c r="G43" s="13"/>
      <c r="H43" s="13">
        <f t="shared" si="0"/>
        <v>0</v>
      </c>
      <c r="I43" s="14"/>
      <c r="J43" s="13">
        <f t="shared" si="1"/>
        <v>0</v>
      </c>
    </row>
    <row r="44" spans="2:10" ht="14.25">
      <c r="B44" s="35"/>
      <c r="C44" s="35"/>
      <c r="D44" s="12" t="s">
        <v>48</v>
      </c>
      <c r="E44" s="13"/>
      <c r="F44" s="13"/>
      <c r="G44" s="13"/>
      <c r="H44" s="13">
        <f t="shared" si="0"/>
        <v>0</v>
      </c>
      <c r="I44" s="14"/>
      <c r="J44" s="13">
        <f t="shared" si="1"/>
        <v>0</v>
      </c>
    </row>
    <row r="45" spans="2:10" ht="14.25">
      <c r="B45" s="35"/>
      <c r="C45" s="35"/>
      <c r="D45" s="12" t="s">
        <v>49</v>
      </c>
      <c r="E45" s="13">
        <v>6265151</v>
      </c>
      <c r="F45" s="13"/>
      <c r="G45" s="13"/>
      <c r="H45" s="13">
        <f t="shared" si="0"/>
        <v>6265151</v>
      </c>
      <c r="I45" s="15"/>
      <c r="J45" s="13">
        <f t="shared" si="1"/>
        <v>6265151</v>
      </c>
    </row>
    <row r="46" spans="2:10" ht="14.25">
      <c r="B46" s="35"/>
      <c r="C46" s="36"/>
      <c r="D46" s="16" t="s">
        <v>50</v>
      </c>
      <c r="E46" s="17">
        <f>+E40+E41+E42+E43+E44+E45</f>
        <v>44446626</v>
      </c>
      <c r="F46" s="17">
        <f>+F40+F41+F42+F43+F44+F45</f>
        <v>0</v>
      </c>
      <c r="G46" s="17">
        <f>+G40+G41+G42+G43+G44+G45</f>
        <v>0</v>
      </c>
      <c r="H46" s="17">
        <f t="shared" si="0"/>
        <v>44446626</v>
      </c>
      <c r="I46" s="18">
        <f>+I40+I41+I42+I43+I44+I45</f>
        <v>0</v>
      </c>
      <c r="J46" s="17">
        <f t="shared" si="1"/>
        <v>44446626</v>
      </c>
    </row>
    <row r="47" spans="2:10" ht="14.25">
      <c r="B47" s="36"/>
      <c r="C47" s="19" t="s">
        <v>51</v>
      </c>
      <c r="D47" s="22"/>
      <c r="E47" s="23">
        <f xml:space="preserve"> +E39 - E46</f>
        <v>-8168859</v>
      </c>
      <c r="F47" s="23">
        <f xml:space="preserve"> +F39 - F46</f>
        <v>0</v>
      </c>
      <c r="G47" s="23">
        <f xml:space="preserve"> +G39 - G46</f>
        <v>313</v>
      </c>
      <c r="H47" s="23">
        <f t="shared" si="0"/>
        <v>-8168546</v>
      </c>
      <c r="I47" s="18">
        <f xml:space="preserve"> +I39 - I46</f>
        <v>0</v>
      </c>
      <c r="J47" s="23">
        <f t="shared" si="1"/>
        <v>-8168546</v>
      </c>
    </row>
    <row r="48" spans="2:10" ht="14.25">
      <c r="B48" s="19" t="s">
        <v>52</v>
      </c>
      <c r="C48" s="24"/>
      <c r="D48" s="20"/>
      <c r="E48" s="21">
        <f xml:space="preserve"> +E31 +E47</f>
        <v>494976436</v>
      </c>
      <c r="F48" s="21">
        <f xml:space="preserve"> +F31 +F47</f>
        <v>0</v>
      </c>
      <c r="G48" s="21">
        <f xml:space="preserve"> +G31 +G47</f>
        <v>5223184</v>
      </c>
      <c r="H48" s="21">
        <f t="shared" si="0"/>
        <v>500199620</v>
      </c>
      <c r="I48" s="18">
        <f xml:space="preserve"> +I31 +I47</f>
        <v>0</v>
      </c>
      <c r="J48" s="21">
        <f t="shared" si="1"/>
        <v>500199620</v>
      </c>
    </row>
    <row r="49" spans="2:10" ht="14.25">
      <c r="B49" s="34" t="s">
        <v>53</v>
      </c>
      <c r="C49" s="34" t="s">
        <v>9</v>
      </c>
      <c r="D49" s="12" t="s">
        <v>54</v>
      </c>
      <c r="E49" s="13">
        <v>21104000</v>
      </c>
      <c r="F49" s="13"/>
      <c r="G49" s="13"/>
      <c r="H49" s="13">
        <f t="shared" si="0"/>
        <v>21104000</v>
      </c>
      <c r="I49" s="11"/>
      <c r="J49" s="13">
        <f t="shared" si="1"/>
        <v>21104000</v>
      </c>
    </row>
    <row r="50" spans="2:10" ht="14.25">
      <c r="B50" s="35"/>
      <c r="C50" s="35"/>
      <c r="D50" s="12" t="s">
        <v>55</v>
      </c>
      <c r="E50" s="13"/>
      <c r="F50" s="13"/>
      <c r="G50" s="13"/>
      <c r="H50" s="13">
        <f t="shared" si="0"/>
        <v>0</v>
      </c>
      <c r="I50" s="14"/>
      <c r="J50" s="13">
        <f t="shared" si="1"/>
        <v>0</v>
      </c>
    </row>
    <row r="51" spans="2:10" ht="14.25">
      <c r="B51" s="35"/>
      <c r="C51" s="35"/>
      <c r="D51" s="12" t="s">
        <v>56</v>
      </c>
      <c r="E51" s="13"/>
      <c r="F51" s="13"/>
      <c r="G51" s="13"/>
      <c r="H51" s="13">
        <f t="shared" si="0"/>
        <v>0</v>
      </c>
      <c r="I51" s="14"/>
      <c r="J51" s="13">
        <f t="shared" si="1"/>
        <v>0</v>
      </c>
    </row>
    <row r="52" spans="2:10" ht="14.25">
      <c r="B52" s="35"/>
      <c r="C52" s="35"/>
      <c r="D52" s="12" t="s">
        <v>57</v>
      </c>
      <c r="E52" s="13">
        <v>512800</v>
      </c>
      <c r="F52" s="13"/>
      <c r="G52" s="13"/>
      <c r="H52" s="13">
        <f t="shared" si="0"/>
        <v>512800</v>
      </c>
      <c r="I52" s="14"/>
      <c r="J52" s="13">
        <f t="shared" si="1"/>
        <v>512800</v>
      </c>
    </row>
    <row r="53" spans="2:10" ht="14.25">
      <c r="B53" s="35"/>
      <c r="C53" s="35"/>
      <c r="D53" s="12" t="s">
        <v>58</v>
      </c>
      <c r="E53" s="13"/>
      <c r="F53" s="13"/>
      <c r="G53" s="13"/>
      <c r="H53" s="13">
        <f t="shared" si="0"/>
        <v>0</v>
      </c>
      <c r="I53" s="14"/>
      <c r="J53" s="13">
        <f t="shared" si="1"/>
        <v>0</v>
      </c>
    </row>
    <row r="54" spans="2:10" ht="14.25">
      <c r="B54" s="35"/>
      <c r="C54" s="35"/>
      <c r="D54" s="12" t="s">
        <v>88</v>
      </c>
      <c r="E54" s="13">
        <v>5100000</v>
      </c>
      <c r="F54" s="13"/>
      <c r="G54" s="13"/>
      <c r="H54" s="13">
        <f t="shared" si="0"/>
        <v>5100000</v>
      </c>
      <c r="I54" s="14">
        <v>5100000</v>
      </c>
      <c r="J54" s="13">
        <f t="shared" si="1"/>
        <v>0</v>
      </c>
    </row>
    <row r="55" spans="2:10" ht="14.25">
      <c r="B55" s="35"/>
      <c r="C55" s="35"/>
      <c r="D55" s="12" t="s">
        <v>59</v>
      </c>
      <c r="E55" s="13"/>
      <c r="F55" s="13"/>
      <c r="G55" s="13"/>
      <c r="H55" s="13">
        <f t="shared" si="0"/>
        <v>0</v>
      </c>
      <c r="I55" s="14"/>
      <c r="J55" s="13">
        <f t="shared" si="1"/>
        <v>0</v>
      </c>
    </row>
    <row r="56" spans="2:10" ht="14.25">
      <c r="B56" s="35"/>
      <c r="C56" s="35"/>
      <c r="D56" s="12" t="s">
        <v>89</v>
      </c>
      <c r="E56" s="13"/>
      <c r="F56" s="13"/>
      <c r="G56" s="13"/>
      <c r="H56" s="13">
        <f t="shared" si="0"/>
        <v>0</v>
      </c>
      <c r="I56" s="14"/>
      <c r="J56" s="13">
        <f t="shared" si="1"/>
        <v>0</v>
      </c>
    </row>
    <row r="57" spans="2:10" ht="14.25">
      <c r="B57" s="35"/>
      <c r="C57" s="35"/>
      <c r="D57" s="12" t="s">
        <v>60</v>
      </c>
      <c r="E57" s="13">
        <v>2</v>
      </c>
      <c r="F57" s="13"/>
      <c r="G57" s="13"/>
      <c r="H57" s="13">
        <f t="shared" si="0"/>
        <v>2</v>
      </c>
      <c r="I57" s="15"/>
      <c r="J57" s="13">
        <f t="shared" si="1"/>
        <v>2</v>
      </c>
    </row>
    <row r="58" spans="2:10" ht="14.25">
      <c r="B58" s="35"/>
      <c r="C58" s="36"/>
      <c r="D58" s="16" t="s">
        <v>61</v>
      </c>
      <c r="E58" s="17">
        <f>+E49+E50+E51+E52+E53+E54+E55+E56+E57</f>
        <v>26716802</v>
      </c>
      <c r="F58" s="17">
        <f>+F49+F50+F51+F52+F53+F54+F55+F56+F57</f>
        <v>0</v>
      </c>
      <c r="G58" s="17">
        <f>+G49+G50+G51+G52+G53+G54+G55+G56+G57</f>
        <v>0</v>
      </c>
      <c r="H58" s="17">
        <f t="shared" si="0"/>
        <v>26716802</v>
      </c>
      <c r="I58" s="18">
        <f>+I49+I50+I51+I52+I53+I54+I55+I56+I57</f>
        <v>5100000</v>
      </c>
      <c r="J58" s="17">
        <f t="shared" si="1"/>
        <v>21616802</v>
      </c>
    </row>
    <row r="59" spans="2:10" ht="14.25">
      <c r="B59" s="35"/>
      <c r="C59" s="34" t="s">
        <v>23</v>
      </c>
      <c r="D59" s="12" t="s">
        <v>62</v>
      </c>
      <c r="E59" s="13"/>
      <c r="F59" s="13"/>
      <c r="G59" s="13"/>
      <c r="H59" s="13">
        <f t="shared" si="0"/>
        <v>0</v>
      </c>
      <c r="I59" s="11"/>
      <c r="J59" s="13">
        <f t="shared" si="1"/>
        <v>0</v>
      </c>
    </row>
    <row r="60" spans="2:10" ht="14.25">
      <c r="B60" s="35"/>
      <c r="C60" s="35"/>
      <c r="D60" s="12" t="s">
        <v>63</v>
      </c>
      <c r="E60" s="13"/>
      <c r="F60" s="13"/>
      <c r="G60" s="13"/>
      <c r="H60" s="13">
        <f t="shared" si="0"/>
        <v>0</v>
      </c>
      <c r="I60" s="14"/>
      <c r="J60" s="13">
        <f t="shared" si="1"/>
        <v>0</v>
      </c>
    </row>
    <row r="61" spans="2:10" ht="14.25">
      <c r="B61" s="35"/>
      <c r="C61" s="35"/>
      <c r="D61" s="12" t="s">
        <v>64</v>
      </c>
      <c r="E61" s="13">
        <v>754679</v>
      </c>
      <c r="F61" s="13"/>
      <c r="G61" s="13"/>
      <c r="H61" s="13">
        <f t="shared" si="0"/>
        <v>754679</v>
      </c>
      <c r="I61" s="14"/>
      <c r="J61" s="13">
        <f t="shared" si="1"/>
        <v>754679</v>
      </c>
    </row>
    <row r="62" spans="2:10" ht="14.25">
      <c r="B62" s="35"/>
      <c r="C62" s="35"/>
      <c r="D62" s="12" t="s">
        <v>65</v>
      </c>
      <c r="E62" s="13"/>
      <c r="F62" s="13"/>
      <c r="G62" s="13"/>
      <c r="H62" s="13">
        <f t="shared" si="0"/>
        <v>0</v>
      </c>
      <c r="I62" s="14"/>
      <c r="J62" s="13">
        <f t="shared" si="1"/>
        <v>0</v>
      </c>
    </row>
    <row r="63" spans="2:10" ht="14.25">
      <c r="B63" s="35"/>
      <c r="C63" s="35"/>
      <c r="D63" s="12" t="s">
        <v>66</v>
      </c>
      <c r="E63" s="13"/>
      <c r="F63" s="13"/>
      <c r="G63" s="13"/>
      <c r="H63" s="13">
        <f t="shared" si="0"/>
        <v>0</v>
      </c>
      <c r="I63" s="14"/>
      <c r="J63" s="13">
        <f t="shared" si="1"/>
        <v>0</v>
      </c>
    </row>
    <row r="64" spans="2:10" ht="14.25">
      <c r="B64" s="35"/>
      <c r="C64" s="35"/>
      <c r="D64" s="12" t="s">
        <v>67</v>
      </c>
      <c r="E64" s="13"/>
      <c r="F64" s="13"/>
      <c r="G64" s="13"/>
      <c r="H64" s="13">
        <f t="shared" si="0"/>
        <v>0</v>
      </c>
      <c r="I64" s="14"/>
      <c r="J64" s="13">
        <f t="shared" si="1"/>
        <v>0</v>
      </c>
    </row>
    <row r="65" spans="2:10" ht="14.25">
      <c r="B65" s="35"/>
      <c r="C65" s="35"/>
      <c r="D65" s="12" t="s">
        <v>90</v>
      </c>
      <c r="E65" s="13"/>
      <c r="F65" s="13"/>
      <c r="G65" s="13">
        <v>5100000</v>
      </c>
      <c r="H65" s="13">
        <f t="shared" si="0"/>
        <v>5100000</v>
      </c>
      <c r="I65" s="14">
        <v>5100000</v>
      </c>
      <c r="J65" s="13">
        <f t="shared" si="1"/>
        <v>0</v>
      </c>
    </row>
    <row r="66" spans="2:10" ht="14.25">
      <c r="B66" s="35"/>
      <c r="C66" s="35"/>
      <c r="D66" s="12" t="s">
        <v>68</v>
      </c>
      <c r="E66" s="13"/>
      <c r="F66" s="13"/>
      <c r="G66" s="13"/>
      <c r="H66" s="13">
        <f t="shared" si="0"/>
        <v>0</v>
      </c>
      <c r="I66" s="14"/>
      <c r="J66" s="13">
        <f t="shared" si="1"/>
        <v>0</v>
      </c>
    </row>
    <row r="67" spans="2:10" ht="14.25">
      <c r="B67" s="35"/>
      <c r="C67" s="35"/>
      <c r="D67" s="12" t="s">
        <v>91</v>
      </c>
      <c r="E67" s="13"/>
      <c r="F67" s="13"/>
      <c r="G67" s="13"/>
      <c r="H67" s="13">
        <f t="shared" si="0"/>
        <v>0</v>
      </c>
      <c r="I67" s="14"/>
      <c r="J67" s="13">
        <f t="shared" si="1"/>
        <v>0</v>
      </c>
    </row>
    <row r="68" spans="2:10" ht="14.25">
      <c r="B68" s="35"/>
      <c r="C68" s="35"/>
      <c r="D68" s="12" t="s">
        <v>69</v>
      </c>
      <c r="E68" s="13"/>
      <c r="F68" s="13"/>
      <c r="G68" s="13"/>
      <c r="H68" s="13">
        <f t="shared" si="0"/>
        <v>0</v>
      </c>
      <c r="I68" s="15"/>
      <c r="J68" s="13">
        <f t="shared" si="1"/>
        <v>0</v>
      </c>
    </row>
    <row r="69" spans="2:10" ht="14.25">
      <c r="B69" s="35"/>
      <c r="C69" s="36"/>
      <c r="D69" s="16" t="s">
        <v>70</v>
      </c>
      <c r="E69" s="17">
        <f>+E59+E60+E61+E62+E63+E64+E65+E66+E67+E68</f>
        <v>754679</v>
      </c>
      <c r="F69" s="17">
        <f>+F59+F60+F61+F62+F63+F64+F65+F66+F67+F68</f>
        <v>0</v>
      </c>
      <c r="G69" s="17">
        <f>+G59+G60+G61+G62+G63+G64+G65+G66+G67+G68</f>
        <v>5100000</v>
      </c>
      <c r="H69" s="17">
        <f t="shared" si="0"/>
        <v>5854679</v>
      </c>
      <c r="I69" s="18">
        <f>+I59+I60+I61+I62+I63+I64+I65+I66+I67+I68</f>
        <v>5100000</v>
      </c>
      <c r="J69" s="17">
        <f t="shared" si="1"/>
        <v>754679</v>
      </c>
    </row>
    <row r="70" spans="2:10" ht="14.25">
      <c r="B70" s="36"/>
      <c r="C70" s="25" t="s">
        <v>71</v>
      </c>
      <c r="D70" s="26"/>
      <c r="E70" s="27">
        <f xml:space="preserve"> +E58 - E69</f>
        <v>25962123</v>
      </c>
      <c r="F70" s="27">
        <f xml:space="preserve"> +F58 - F69</f>
        <v>0</v>
      </c>
      <c r="G70" s="27">
        <f xml:space="preserve"> +G58 - G69</f>
        <v>-5100000</v>
      </c>
      <c r="H70" s="27">
        <f t="shared" si="0"/>
        <v>20862123</v>
      </c>
      <c r="I70" s="18">
        <f xml:space="preserve"> +I58 - I69</f>
        <v>0</v>
      </c>
      <c r="J70" s="27">
        <f t="shared" si="1"/>
        <v>20862123</v>
      </c>
    </row>
    <row r="71" spans="2:10" ht="14.25">
      <c r="B71" s="19" t="s">
        <v>72</v>
      </c>
      <c r="C71" s="28"/>
      <c r="D71" s="29"/>
      <c r="E71" s="30">
        <f xml:space="preserve"> +E48 +E70</f>
        <v>520938559</v>
      </c>
      <c r="F71" s="30">
        <f xml:space="preserve"> +F48 +F70</f>
        <v>0</v>
      </c>
      <c r="G71" s="30">
        <f xml:space="preserve"> +G48 +G70</f>
        <v>123184</v>
      </c>
      <c r="H71" s="30">
        <f t="shared" si="0"/>
        <v>521061743</v>
      </c>
      <c r="I71" s="18">
        <f xml:space="preserve"> +I48 +I70</f>
        <v>0</v>
      </c>
      <c r="J71" s="30">
        <f t="shared" si="1"/>
        <v>521061743</v>
      </c>
    </row>
    <row r="72" spans="2:10" ht="14.25">
      <c r="B72" s="31" t="s">
        <v>73</v>
      </c>
      <c r="C72" s="28" t="s">
        <v>74</v>
      </c>
      <c r="D72" s="29"/>
      <c r="E72" s="30">
        <v>2278887155</v>
      </c>
      <c r="F72" s="30"/>
      <c r="G72" s="30">
        <v>24013782</v>
      </c>
      <c r="H72" s="30">
        <f t="shared" si="0"/>
        <v>2302900937</v>
      </c>
      <c r="I72" s="18"/>
      <c r="J72" s="30">
        <f t="shared" si="1"/>
        <v>2302900937</v>
      </c>
    </row>
    <row r="73" spans="2:10" ht="14.25">
      <c r="B73" s="32"/>
      <c r="C73" s="28" t="s">
        <v>75</v>
      </c>
      <c r="D73" s="29"/>
      <c r="E73" s="30">
        <f xml:space="preserve"> +E71 +E72</f>
        <v>2799825714</v>
      </c>
      <c r="F73" s="30">
        <f xml:space="preserve"> +F71 +F72</f>
        <v>0</v>
      </c>
      <c r="G73" s="30">
        <f xml:space="preserve"> +G71 +G72</f>
        <v>24136966</v>
      </c>
      <c r="H73" s="30">
        <f>E73+F73+G73</f>
        <v>2823962680</v>
      </c>
      <c r="I73" s="18">
        <f xml:space="preserve"> +I71 +I72</f>
        <v>0</v>
      </c>
      <c r="J73" s="30">
        <f>H73-I73</f>
        <v>2823962680</v>
      </c>
    </row>
    <row r="74" spans="2:10" ht="14.25">
      <c r="B74" s="32"/>
      <c r="C74" s="28" t="s">
        <v>76</v>
      </c>
      <c r="D74" s="29"/>
      <c r="E74" s="30"/>
      <c r="F74" s="30"/>
      <c r="G74" s="30"/>
      <c r="H74" s="30">
        <f>E74+F74+G74</f>
        <v>0</v>
      </c>
      <c r="I74" s="18"/>
      <c r="J74" s="30">
        <f>H74-I74</f>
        <v>0</v>
      </c>
    </row>
    <row r="75" spans="2:10" ht="14.25">
      <c r="B75" s="32"/>
      <c r="C75" s="28" t="s">
        <v>77</v>
      </c>
      <c r="D75" s="29"/>
      <c r="E75" s="30">
        <v>13529400</v>
      </c>
      <c r="F75" s="30"/>
      <c r="G75" s="30"/>
      <c r="H75" s="30">
        <f>E75+F75+G75</f>
        <v>13529400</v>
      </c>
      <c r="I75" s="18"/>
      <c r="J75" s="30">
        <f>H75-I75</f>
        <v>13529400</v>
      </c>
    </row>
    <row r="76" spans="2:10" ht="14.25">
      <c r="B76" s="32"/>
      <c r="C76" s="28" t="s">
        <v>78</v>
      </c>
      <c r="D76" s="29"/>
      <c r="E76" s="30">
        <v>183630000</v>
      </c>
      <c r="F76" s="30"/>
      <c r="G76" s="30"/>
      <c r="H76" s="30">
        <f>E76+F76+G76</f>
        <v>183630000</v>
      </c>
      <c r="I76" s="18"/>
      <c r="J76" s="30">
        <f>H76-I76</f>
        <v>183630000</v>
      </c>
    </row>
    <row r="77" spans="2:10" ht="14.25">
      <c r="B77" s="33"/>
      <c r="C77" s="28" t="s">
        <v>79</v>
      </c>
      <c r="D77" s="29"/>
      <c r="E77" s="30">
        <f xml:space="preserve"> +E73 +E74 +E75 - E76</f>
        <v>2629725114</v>
      </c>
      <c r="F77" s="30">
        <f xml:space="preserve"> +F73 +F74 +F75 - F76</f>
        <v>0</v>
      </c>
      <c r="G77" s="30">
        <f xml:space="preserve"> +G73 +G74 +G75 - G76</f>
        <v>24136966</v>
      </c>
      <c r="H77" s="30">
        <f>E77+F77+G77</f>
        <v>2653862080</v>
      </c>
      <c r="I77" s="18">
        <f xml:space="preserve"> +I73 +I74 +I75 - I76</f>
        <v>0</v>
      </c>
      <c r="J77" s="30">
        <f>H77-I77</f>
        <v>2653862080</v>
      </c>
    </row>
  </sheetData>
  <mergeCells count="13">
    <mergeCell ref="B72:B77"/>
    <mergeCell ref="B32:B47"/>
    <mergeCell ref="C32:C39"/>
    <mergeCell ref="C40:C46"/>
    <mergeCell ref="B49:B70"/>
    <mergeCell ref="C49:C58"/>
    <mergeCell ref="C59:C69"/>
    <mergeCell ref="B3:J3"/>
    <mergeCell ref="B5:J5"/>
    <mergeCell ref="B7:D7"/>
    <mergeCell ref="B8:B31"/>
    <mergeCell ref="C8:C20"/>
    <mergeCell ref="C21:C30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1"/>
  <sheetViews>
    <sheetView showGridLines="0" workbookViewId="0"/>
  </sheetViews>
  <sheetFormatPr defaultRowHeight="13.5"/>
  <cols>
    <col min="1" max="3" width="2.875" customWidth="1"/>
    <col min="4" max="4" width="57.5" customWidth="1"/>
    <col min="5" max="29" width="20.75" customWidth="1"/>
  </cols>
  <sheetData>
    <row r="1" spans="2:29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29" ht="2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3"/>
      <c r="AB2" s="4"/>
      <c r="AC2" s="4" t="s">
        <v>92</v>
      </c>
    </row>
    <row r="3" spans="2:29" ht="21">
      <c r="B3" s="37" t="s">
        <v>93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29" ht="14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3"/>
      <c r="AC4" s="3"/>
    </row>
    <row r="5" spans="2:29" ht="21">
      <c r="B5" s="38" t="s">
        <v>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2:29" ht="15.7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7" t="s">
        <v>3</v>
      </c>
    </row>
    <row r="7" spans="2:29" ht="28.5">
      <c r="B7" s="41" t="s">
        <v>4</v>
      </c>
      <c r="C7" s="42"/>
      <c r="D7" s="43"/>
      <c r="E7" s="44" t="s">
        <v>94</v>
      </c>
      <c r="F7" s="44" t="s">
        <v>95</v>
      </c>
      <c r="G7" s="44" t="s">
        <v>96</v>
      </c>
      <c r="H7" s="44" t="s">
        <v>97</v>
      </c>
      <c r="I7" s="44" t="s">
        <v>98</v>
      </c>
      <c r="J7" s="44" t="s">
        <v>99</v>
      </c>
      <c r="K7" s="44" t="s">
        <v>100</v>
      </c>
      <c r="L7" s="44" t="s">
        <v>101</v>
      </c>
      <c r="M7" s="44" t="s">
        <v>102</v>
      </c>
      <c r="N7" s="44" t="s">
        <v>103</v>
      </c>
      <c r="O7" s="44" t="s">
        <v>104</v>
      </c>
      <c r="P7" s="44" t="s">
        <v>105</v>
      </c>
      <c r="Q7" s="44" t="s">
        <v>106</v>
      </c>
      <c r="R7" s="44" t="s">
        <v>107</v>
      </c>
      <c r="S7" s="44" t="s">
        <v>108</v>
      </c>
      <c r="T7" s="44" t="s">
        <v>109</v>
      </c>
      <c r="U7" s="44" t="s">
        <v>110</v>
      </c>
      <c r="V7" s="44" t="s">
        <v>111</v>
      </c>
      <c r="W7" s="44" t="s">
        <v>112</v>
      </c>
      <c r="X7" s="44" t="s">
        <v>113</v>
      </c>
      <c r="Y7" s="44" t="s">
        <v>114</v>
      </c>
      <c r="Z7" s="44" t="s">
        <v>115</v>
      </c>
      <c r="AA7" s="45" t="s">
        <v>116</v>
      </c>
      <c r="AB7" s="45" t="s">
        <v>117</v>
      </c>
      <c r="AC7" s="45" t="s">
        <v>118</v>
      </c>
    </row>
    <row r="8" spans="2:29" ht="14.25">
      <c r="B8" s="34" t="s">
        <v>8</v>
      </c>
      <c r="C8" s="34" t="s">
        <v>9</v>
      </c>
      <c r="D8" s="9" t="s">
        <v>10</v>
      </c>
      <c r="E8" s="10"/>
      <c r="F8" s="10">
        <v>772558880</v>
      </c>
      <c r="G8" s="10">
        <v>208401251</v>
      </c>
      <c r="H8" s="10">
        <v>252103418</v>
      </c>
      <c r="I8" s="10"/>
      <c r="J8" s="10"/>
      <c r="K8" s="10">
        <v>103568599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>
        <v>111553405</v>
      </c>
      <c r="Y8" s="10">
        <v>9219</v>
      </c>
      <c r="Z8" s="10">
        <v>36366685</v>
      </c>
      <c r="AA8" s="10">
        <f>+E8+F8+G8+H8+I8+J8+K8+L8+M8+N8+O8+P8+Q8+R8+S8+T8+U8+V8+W8+X8+Y8+Z8</f>
        <v>1484561457</v>
      </c>
      <c r="AB8" s="11"/>
      <c r="AC8" s="10">
        <f>AA8-AB8</f>
        <v>1484561457</v>
      </c>
    </row>
    <row r="9" spans="2:29" ht="14.25">
      <c r="B9" s="35"/>
      <c r="C9" s="35"/>
      <c r="D9" s="12" t="s">
        <v>11</v>
      </c>
      <c r="E9" s="13"/>
      <c r="F9" s="13">
        <v>848315</v>
      </c>
      <c r="G9" s="13"/>
      <c r="H9" s="13"/>
      <c r="I9" s="13">
        <v>42364683</v>
      </c>
      <c r="J9" s="13"/>
      <c r="K9" s="13">
        <v>208340613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>
        <f t="shared" ref="AA9:AA72" si="0">+E9+F9+G9+H9+I9+J9+K9+L9+M9+N9+O9+P9+Q9+R9+S9+T9+U9+V9+W9+X9+Y9+Z9</f>
        <v>251553611</v>
      </c>
      <c r="AB9" s="14"/>
      <c r="AC9" s="13">
        <f t="shared" ref="AC9:AC72" si="1">AA9-AB9</f>
        <v>251553611</v>
      </c>
    </row>
    <row r="10" spans="2:29" ht="14.25">
      <c r="B10" s="35"/>
      <c r="C10" s="35"/>
      <c r="D10" s="12" t="s">
        <v>12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>
        <f t="shared" si="0"/>
        <v>0</v>
      </c>
      <c r="AB10" s="14"/>
      <c r="AC10" s="13">
        <f t="shared" si="1"/>
        <v>0</v>
      </c>
    </row>
    <row r="11" spans="2:29" ht="14.25">
      <c r="B11" s="35"/>
      <c r="C11" s="35"/>
      <c r="D11" s="12" t="s">
        <v>13</v>
      </c>
      <c r="E11" s="13"/>
      <c r="F11" s="13"/>
      <c r="G11" s="13"/>
      <c r="H11" s="13"/>
      <c r="I11" s="13"/>
      <c r="J11" s="13"/>
      <c r="K11" s="13"/>
      <c r="L11" s="13">
        <v>67995240</v>
      </c>
      <c r="M11" s="13">
        <v>127536500</v>
      </c>
      <c r="N11" s="13">
        <v>68832760</v>
      </c>
      <c r="O11" s="13">
        <v>88427022</v>
      </c>
      <c r="P11" s="13">
        <v>161692220</v>
      </c>
      <c r="Q11" s="13">
        <v>68148192</v>
      </c>
      <c r="R11" s="13">
        <v>81747490</v>
      </c>
      <c r="S11" s="13">
        <v>89593004</v>
      </c>
      <c r="T11" s="13">
        <v>109775460</v>
      </c>
      <c r="U11" s="13">
        <v>138548572</v>
      </c>
      <c r="V11" s="13">
        <v>160852314</v>
      </c>
      <c r="W11" s="13">
        <v>134131820</v>
      </c>
      <c r="X11" s="13"/>
      <c r="Y11" s="13"/>
      <c r="Z11" s="13"/>
      <c r="AA11" s="13">
        <f t="shared" si="0"/>
        <v>1297280594</v>
      </c>
      <c r="AB11" s="14"/>
      <c r="AC11" s="13">
        <f t="shared" si="1"/>
        <v>1297280594</v>
      </c>
    </row>
    <row r="12" spans="2:29" ht="14.25">
      <c r="B12" s="35"/>
      <c r="C12" s="35"/>
      <c r="D12" s="12" t="s">
        <v>14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>
        <f t="shared" si="0"/>
        <v>0</v>
      </c>
      <c r="AB12" s="14"/>
      <c r="AC12" s="13">
        <f t="shared" si="1"/>
        <v>0</v>
      </c>
    </row>
    <row r="13" spans="2:29" ht="14.25">
      <c r="B13" s="35"/>
      <c r="C13" s="35"/>
      <c r="D13" s="12" t="s">
        <v>15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 t="shared" si="0"/>
        <v>0</v>
      </c>
      <c r="AB13" s="14"/>
      <c r="AC13" s="13">
        <f t="shared" si="1"/>
        <v>0</v>
      </c>
    </row>
    <row r="14" spans="2:29" ht="14.25">
      <c r="B14" s="35"/>
      <c r="C14" s="35"/>
      <c r="D14" s="12" t="s">
        <v>16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f t="shared" si="0"/>
        <v>0</v>
      </c>
      <c r="AB14" s="14"/>
      <c r="AC14" s="13">
        <f t="shared" si="1"/>
        <v>0</v>
      </c>
    </row>
    <row r="15" spans="2:29" ht="14.25">
      <c r="B15" s="35"/>
      <c r="C15" s="35"/>
      <c r="D15" s="12" t="s">
        <v>17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>
        <v>3831345707</v>
      </c>
      <c r="Y15" s="13">
        <v>29900644</v>
      </c>
      <c r="Z15" s="13"/>
      <c r="AA15" s="13">
        <f t="shared" si="0"/>
        <v>3861246351</v>
      </c>
      <c r="AB15" s="14"/>
      <c r="AC15" s="13">
        <f t="shared" si="1"/>
        <v>3861246351</v>
      </c>
    </row>
    <row r="16" spans="2:29" ht="14.25">
      <c r="B16" s="35"/>
      <c r="C16" s="35"/>
      <c r="D16" s="12" t="s">
        <v>18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>
        <f t="shared" si="0"/>
        <v>0</v>
      </c>
      <c r="AB16" s="14"/>
      <c r="AC16" s="13">
        <f t="shared" si="1"/>
        <v>0</v>
      </c>
    </row>
    <row r="17" spans="2:29" ht="14.25">
      <c r="B17" s="35"/>
      <c r="C17" s="35"/>
      <c r="D17" s="12" t="s">
        <v>19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>
        <f t="shared" si="0"/>
        <v>0</v>
      </c>
      <c r="AB17" s="14"/>
      <c r="AC17" s="13">
        <f t="shared" si="1"/>
        <v>0</v>
      </c>
    </row>
    <row r="18" spans="2:29" ht="14.25">
      <c r="B18" s="35"/>
      <c r="C18" s="35"/>
      <c r="D18" s="12" t="s">
        <v>20</v>
      </c>
      <c r="E18" s="13"/>
      <c r="F18" s="13">
        <v>425000</v>
      </c>
      <c r="G18" s="13">
        <v>159825</v>
      </c>
      <c r="H18" s="13">
        <v>160000</v>
      </c>
      <c r="I18" s="13"/>
      <c r="J18" s="13"/>
      <c r="K18" s="13">
        <v>50000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 t="shared" si="0"/>
        <v>794825</v>
      </c>
      <c r="AB18" s="14"/>
      <c r="AC18" s="13">
        <f t="shared" si="1"/>
        <v>794825</v>
      </c>
    </row>
    <row r="19" spans="2:29" ht="14.25">
      <c r="B19" s="35"/>
      <c r="C19" s="35"/>
      <c r="D19" s="12" t="s">
        <v>21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 t="shared" si="0"/>
        <v>0</v>
      </c>
      <c r="AB19" s="15"/>
      <c r="AC19" s="13">
        <f t="shared" si="1"/>
        <v>0</v>
      </c>
    </row>
    <row r="20" spans="2:29" ht="14.25">
      <c r="B20" s="35"/>
      <c r="C20" s="36"/>
      <c r="D20" s="16" t="s">
        <v>22</v>
      </c>
      <c r="E20" s="17">
        <f t="shared" ref="E20:Z20" si="2">+E8+E9+E10+E11+E12+E13+E14+E15+E16+E17+E18+E19</f>
        <v>0</v>
      </c>
      <c r="F20" s="17">
        <f t="shared" si="2"/>
        <v>773832195</v>
      </c>
      <c r="G20" s="17">
        <f t="shared" si="2"/>
        <v>208561076</v>
      </c>
      <c r="H20" s="17">
        <f t="shared" si="2"/>
        <v>252263418</v>
      </c>
      <c r="I20" s="17">
        <f t="shared" si="2"/>
        <v>42364683</v>
      </c>
      <c r="J20" s="17">
        <f t="shared" si="2"/>
        <v>0</v>
      </c>
      <c r="K20" s="17">
        <f t="shared" si="2"/>
        <v>311959212</v>
      </c>
      <c r="L20" s="17">
        <f t="shared" si="2"/>
        <v>67995240</v>
      </c>
      <c r="M20" s="17">
        <f t="shared" si="2"/>
        <v>127536500</v>
      </c>
      <c r="N20" s="17">
        <f t="shared" si="2"/>
        <v>68832760</v>
      </c>
      <c r="O20" s="17">
        <f t="shared" si="2"/>
        <v>88427022</v>
      </c>
      <c r="P20" s="17">
        <f t="shared" si="2"/>
        <v>161692220</v>
      </c>
      <c r="Q20" s="17">
        <f t="shared" si="2"/>
        <v>68148192</v>
      </c>
      <c r="R20" s="17">
        <f t="shared" si="2"/>
        <v>81747490</v>
      </c>
      <c r="S20" s="17">
        <f t="shared" si="2"/>
        <v>89593004</v>
      </c>
      <c r="T20" s="17">
        <f t="shared" si="2"/>
        <v>109775460</v>
      </c>
      <c r="U20" s="17">
        <f t="shared" si="2"/>
        <v>138548572</v>
      </c>
      <c r="V20" s="17">
        <f t="shared" si="2"/>
        <v>160852314</v>
      </c>
      <c r="W20" s="17">
        <f t="shared" si="2"/>
        <v>134131820</v>
      </c>
      <c r="X20" s="17">
        <f t="shared" si="2"/>
        <v>3942899112</v>
      </c>
      <c r="Y20" s="17">
        <f t="shared" si="2"/>
        <v>29909863</v>
      </c>
      <c r="Z20" s="17">
        <f t="shared" si="2"/>
        <v>36366685</v>
      </c>
      <c r="AA20" s="17">
        <f t="shared" si="0"/>
        <v>6895436838</v>
      </c>
      <c r="AB20" s="18">
        <f>+AB8+AB9+AB10+AB11+AB12+AB13+AB14+AB15+AB16+AB17+AB18+AB19</f>
        <v>0</v>
      </c>
      <c r="AC20" s="17">
        <f t="shared" si="1"/>
        <v>6895436838</v>
      </c>
    </row>
    <row r="21" spans="2:29" ht="14.25">
      <c r="B21" s="35"/>
      <c r="C21" s="34" t="s">
        <v>23</v>
      </c>
      <c r="D21" s="12" t="s">
        <v>24</v>
      </c>
      <c r="E21" s="13">
        <v>19509771</v>
      </c>
      <c r="F21" s="13">
        <v>491201986</v>
      </c>
      <c r="G21" s="13">
        <v>154334776</v>
      </c>
      <c r="H21" s="13">
        <v>173652315</v>
      </c>
      <c r="I21" s="13">
        <v>21628321</v>
      </c>
      <c r="J21" s="13">
        <v>112436</v>
      </c>
      <c r="K21" s="13">
        <v>152193125</v>
      </c>
      <c r="L21" s="13">
        <v>54320485</v>
      </c>
      <c r="M21" s="13">
        <v>81311815</v>
      </c>
      <c r="N21" s="13">
        <v>52259572</v>
      </c>
      <c r="O21" s="13">
        <v>66663428</v>
      </c>
      <c r="P21" s="13">
        <v>103654302</v>
      </c>
      <c r="Q21" s="13">
        <v>49936231</v>
      </c>
      <c r="R21" s="13">
        <v>56710989</v>
      </c>
      <c r="S21" s="13">
        <v>60001804</v>
      </c>
      <c r="T21" s="13">
        <v>72757246</v>
      </c>
      <c r="U21" s="13">
        <v>91773601</v>
      </c>
      <c r="V21" s="13">
        <v>108197941</v>
      </c>
      <c r="W21" s="13">
        <v>90562042</v>
      </c>
      <c r="X21" s="13">
        <v>2131305322</v>
      </c>
      <c r="Y21" s="13">
        <v>25568491</v>
      </c>
      <c r="Z21" s="13">
        <v>45063727</v>
      </c>
      <c r="AA21" s="13">
        <f t="shared" si="0"/>
        <v>4102719726</v>
      </c>
      <c r="AB21" s="11"/>
      <c r="AC21" s="13">
        <f t="shared" si="1"/>
        <v>4102719726</v>
      </c>
    </row>
    <row r="22" spans="2:29" ht="14.25">
      <c r="B22" s="35"/>
      <c r="C22" s="35"/>
      <c r="D22" s="12" t="s">
        <v>25</v>
      </c>
      <c r="E22" s="13"/>
      <c r="F22" s="13">
        <v>111430575</v>
      </c>
      <c r="G22" s="13">
        <v>36866096</v>
      </c>
      <c r="H22" s="13">
        <v>40891848</v>
      </c>
      <c r="I22" s="13">
        <v>14563446</v>
      </c>
      <c r="J22" s="13"/>
      <c r="K22" s="13">
        <v>66441440</v>
      </c>
      <c r="L22" s="13">
        <v>6950863</v>
      </c>
      <c r="M22" s="13">
        <v>14292070</v>
      </c>
      <c r="N22" s="13">
        <v>6357250</v>
      </c>
      <c r="O22" s="13">
        <v>8048251</v>
      </c>
      <c r="P22" s="13">
        <v>14003530</v>
      </c>
      <c r="Q22" s="13">
        <v>6477151</v>
      </c>
      <c r="R22" s="13">
        <v>7067640</v>
      </c>
      <c r="S22" s="13">
        <v>8993278</v>
      </c>
      <c r="T22" s="13">
        <v>10767008</v>
      </c>
      <c r="U22" s="13">
        <v>13677585</v>
      </c>
      <c r="V22" s="13">
        <v>14731368</v>
      </c>
      <c r="W22" s="13">
        <v>14166550</v>
      </c>
      <c r="X22" s="13">
        <v>757875241</v>
      </c>
      <c r="Y22" s="13">
        <v>296106</v>
      </c>
      <c r="Z22" s="13">
        <v>1859566</v>
      </c>
      <c r="AA22" s="13">
        <f t="shared" si="0"/>
        <v>1155756862</v>
      </c>
      <c r="AB22" s="14"/>
      <c r="AC22" s="13">
        <f t="shared" si="1"/>
        <v>1155756862</v>
      </c>
    </row>
    <row r="23" spans="2:29" ht="14.25">
      <c r="B23" s="35"/>
      <c r="C23" s="35"/>
      <c r="D23" s="12" t="s">
        <v>26</v>
      </c>
      <c r="E23" s="13">
        <v>11960678</v>
      </c>
      <c r="F23" s="13">
        <v>72903381</v>
      </c>
      <c r="G23" s="13">
        <v>11410837</v>
      </c>
      <c r="H23" s="13">
        <v>20583744</v>
      </c>
      <c r="I23" s="13">
        <v>5320748</v>
      </c>
      <c r="J23" s="13">
        <v>70699</v>
      </c>
      <c r="K23" s="13">
        <v>41166014</v>
      </c>
      <c r="L23" s="13">
        <v>5270269</v>
      </c>
      <c r="M23" s="13">
        <v>9001874</v>
      </c>
      <c r="N23" s="13">
        <v>4948797</v>
      </c>
      <c r="O23" s="13">
        <v>7069205</v>
      </c>
      <c r="P23" s="13">
        <v>8304290</v>
      </c>
      <c r="Q23" s="13">
        <v>4746989</v>
      </c>
      <c r="R23" s="13">
        <v>5446452</v>
      </c>
      <c r="S23" s="13">
        <v>6146722</v>
      </c>
      <c r="T23" s="13">
        <v>7125452</v>
      </c>
      <c r="U23" s="13">
        <v>7799936</v>
      </c>
      <c r="V23" s="13">
        <v>7205693</v>
      </c>
      <c r="W23" s="13">
        <v>6193777</v>
      </c>
      <c r="X23" s="13">
        <v>521190592</v>
      </c>
      <c r="Y23" s="13">
        <v>1372366</v>
      </c>
      <c r="Z23" s="13">
        <v>881047</v>
      </c>
      <c r="AA23" s="13">
        <f t="shared" si="0"/>
        <v>766119562</v>
      </c>
      <c r="AB23" s="14"/>
      <c r="AC23" s="13">
        <f t="shared" si="1"/>
        <v>766119562</v>
      </c>
    </row>
    <row r="24" spans="2:29" ht="14.25">
      <c r="B24" s="35"/>
      <c r="C24" s="35"/>
      <c r="D24" s="12" t="s">
        <v>27</v>
      </c>
      <c r="E24" s="13"/>
      <c r="F24" s="13">
        <v>1597220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>
        <v>203141</v>
      </c>
      <c r="Y24" s="13"/>
      <c r="Z24" s="13">
        <v>26715</v>
      </c>
      <c r="AA24" s="13">
        <f t="shared" si="0"/>
        <v>1827076</v>
      </c>
      <c r="AB24" s="14"/>
      <c r="AC24" s="13">
        <f t="shared" si="1"/>
        <v>1827076</v>
      </c>
    </row>
    <row r="25" spans="2:29" ht="14.25">
      <c r="B25" s="35"/>
      <c r="C25" s="35"/>
      <c r="D25" s="12" t="s">
        <v>28</v>
      </c>
      <c r="E25" s="13">
        <v>484617</v>
      </c>
      <c r="F25" s="13">
        <v>71993799</v>
      </c>
      <c r="G25" s="13">
        <v>16476070</v>
      </c>
      <c r="H25" s="13">
        <v>29062862</v>
      </c>
      <c r="I25" s="13">
        <v>15249844</v>
      </c>
      <c r="J25" s="13"/>
      <c r="K25" s="13">
        <v>40308164</v>
      </c>
      <c r="L25" s="13">
        <v>3483121</v>
      </c>
      <c r="M25" s="13">
        <v>4342070</v>
      </c>
      <c r="N25" s="13">
        <v>2513928</v>
      </c>
      <c r="O25" s="13">
        <v>2296164</v>
      </c>
      <c r="P25" s="13">
        <v>4936830</v>
      </c>
      <c r="Q25" s="13">
        <v>823709</v>
      </c>
      <c r="R25" s="13">
        <v>2725179</v>
      </c>
      <c r="S25" s="13">
        <v>2495015</v>
      </c>
      <c r="T25" s="13">
        <v>3797567</v>
      </c>
      <c r="U25" s="13">
        <v>5733407</v>
      </c>
      <c r="V25" s="13">
        <v>10202124</v>
      </c>
      <c r="W25" s="13">
        <v>9589908</v>
      </c>
      <c r="X25" s="13">
        <v>240591410</v>
      </c>
      <c r="Y25" s="13">
        <v>7504</v>
      </c>
      <c r="Z25" s="13">
        <v>1370676</v>
      </c>
      <c r="AA25" s="13">
        <f t="shared" si="0"/>
        <v>468483968</v>
      </c>
      <c r="AB25" s="14"/>
      <c r="AC25" s="13">
        <f t="shared" si="1"/>
        <v>468483968</v>
      </c>
    </row>
    <row r="26" spans="2:29" ht="14.25">
      <c r="B26" s="35"/>
      <c r="C26" s="35"/>
      <c r="D26" s="12" t="s">
        <v>29</v>
      </c>
      <c r="E26" s="13"/>
      <c r="F26" s="13">
        <v>-23140327</v>
      </c>
      <c r="G26" s="13">
        <v>-6225734</v>
      </c>
      <c r="H26" s="13">
        <v>-23861919</v>
      </c>
      <c r="I26" s="13">
        <v>-16724179</v>
      </c>
      <c r="J26" s="13">
        <v>-248830</v>
      </c>
      <c r="K26" s="13">
        <v>-17673304</v>
      </c>
      <c r="L26" s="13">
        <v>-1619638</v>
      </c>
      <c r="M26" s="13">
        <v>-1092827</v>
      </c>
      <c r="N26" s="13">
        <v>-1094678</v>
      </c>
      <c r="O26" s="13">
        <v>-187763</v>
      </c>
      <c r="P26" s="13">
        <v>-1539617</v>
      </c>
      <c r="Q26" s="13"/>
      <c r="R26" s="13">
        <v>-1102127</v>
      </c>
      <c r="S26" s="13">
        <v>-776680</v>
      </c>
      <c r="T26" s="13">
        <v>-120425</v>
      </c>
      <c r="U26" s="13">
        <v>-1944470</v>
      </c>
      <c r="V26" s="13">
        <v>-4443995</v>
      </c>
      <c r="W26" s="13">
        <v>-4713741</v>
      </c>
      <c r="X26" s="13"/>
      <c r="Y26" s="13"/>
      <c r="Z26" s="13"/>
      <c r="AA26" s="13">
        <f t="shared" si="0"/>
        <v>-106510254</v>
      </c>
      <c r="AB26" s="14"/>
      <c r="AC26" s="13">
        <f t="shared" si="1"/>
        <v>-106510254</v>
      </c>
    </row>
    <row r="27" spans="2:29" ht="14.25">
      <c r="B27" s="35"/>
      <c r="C27" s="35"/>
      <c r="D27" s="12" t="s">
        <v>30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>
        <v>357983</v>
      </c>
      <c r="Y27" s="13"/>
      <c r="Z27" s="13"/>
      <c r="AA27" s="13">
        <f t="shared" si="0"/>
        <v>357983</v>
      </c>
      <c r="AB27" s="14"/>
      <c r="AC27" s="13">
        <f t="shared" si="1"/>
        <v>357983</v>
      </c>
    </row>
    <row r="28" spans="2:29" ht="14.25">
      <c r="B28" s="35"/>
      <c r="C28" s="35"/>
      <c r="D28" s="12" t="s">
        <v>31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>
        <f t="shared" si="0"/>
        <v>0</v>
      </c>
      <c r="AB28" s="14"/>
      <c r="AC28" s="13">
        <f t="shared" si="1"/>
        <v>0</v>
      </c>
    </row>
    <row r="29" spans="2:29" ht="14.25">
      <c r="B29" s="35"/>
      <c r="C29" s="35"/>
      <c r="D29" s="12" t="s">
        <v>32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>
        <v>3479080</v>
      </c>
      <c r="Y29" s="13">
        <v>57540</v>
      </c>
      <c r="Z29" s="13"/>
      <c r="AA29" s="13">
        <f t="shared" si="0"/>
        <v>3536620</v>
      </c>
      <c r="AB29" s="15"/>
      <c r="AC29" s="13">
        <f t="shared" si="1"/>
        <v>3536620</v>
      </c>
    </row>
    <row r="30" spans="2:29" ht="14.25">
      <c r="B30" s="35"/>
      <c r="C30" s="36"/>
      <c r="D30" s="16" t="s">
        <v>33</v>
      </c>
      <c r="E30" s="17">
        <f t="shared" ref="E30:Z30" si="3">+E21+E22+E23+E24+E25+E26+E27+E28+E29</f>
        <v>31955066</v>
      </c>
      <c r="F30" s="17">
        <f t="shared" si="3"/>
        <v>725986634</v>
      </c>
      <c r="G30" s="17">
        <f t="shared" si="3"/>
        <v>212862045</v>
      </c>
      <c r="H30" s="17">
        <f t="shared" si="3"/>
        <v>240328850</v>
      </c>
      <c r="I30" s="17">
        <f t="shared" si="3"/>
        <v>40038180</v>
      </c>
      <c r="J30" s="17">
        <f t="shared" si="3"/>
        <v>-65695</v>
      </c>
      <c r="K30" s="17">
        <f t="shared" si="3"/>
        <v>282435439</v>
      </c>
      <c r="L30" s="17">
        <f t="shared" si="3"/>
        <v>68405100</v>
      </c>
      <c r="M30" s="17">
        <f t="shared" si="3"/>
        <v>107855002</v>
      </c>
      <c r="N30" s="17">
        <f t="shared" si="3"/>
        <v>64984869</v>
      </c>
      <c r="O30" s="17">
        <f t="shared" si="3"/>
        <v>83889285</v>
      </c>
      <c r="P30" s="17">
        <f t="shared" si="3"/>
        <v>129359335</v>
      </c>
      <c r="Q30" s="17">
        <f t="shared" si="3"/>
        <v>61984080</v>
      </c>
      <c r="R30" s="17">
        <f t="shared" si="3"/>
        <v>70848133</v>
      </c>
      <c r="S30" s="17">
        <f t="shared" si="3"/>
        <v>76860139</v>
      </c>
      <c r="T30" s="17">
        <f t="shared" si="3"/>
        <v>94326848</v>
      </c>
      <c r="U30" s="17">
        <f t="shared" si="3"/>
        <v>117040059</v>
      </c>
      <c r="V30" s="17">
        <f t="shared" si="3"/>
        <v>135893131</v>
      </c>
      <c r="W30" s="17">
        <f t="shared" si="3"/>
        <v>115798536</v>
      </c>
      <c r="X30" s="17">
        <f t="shared" si="3"/>
        <v>3655002769</v>
      </c>
      <c r="Y30" s="17">
        <f t="shared" si="3"/>
        <v>27302007</v>
      </c>
      <c r="Z30" s="17">
        <f t="shared" si="3"/>
        <v>49201731</v>
      </c>
      <c r="AA30" s="17">
        <f t="shared" si="0"/>
        <v>6392291543</v>
      </c>
      <c r="AB30" s="18">
        <f>+AB21+AB22+AB23+AB24+AB25+AB26+AB27+AB28+AB29</f>
        <v>0</v>
      </c>
      <c r="AC30" s="17">
        <f t="shared" si="1"/>
        <v>6392291543</v>
      </c>
    </row>
    <row r="31" spans="2:29" ht="14.25">
      <c r="B31" s="36"/>
      <c r="C31" s="19" t="s">
        <v>34</v>
      </c>
      <c r="D31" s="20"/>
      <c r="E31" s="21">
        <f t="shared" ref="E31:Z31" si="4" xml:space="preserve"> +E20 - E30</f>
        <v>-31955066</v>
      </c>
      <c r="F31" s="21">
        <f t="shared" si="4"/>
        <v>47845561</v>
      </c>
      <c r="G31" s="21">
        <f t="shared" si="4"/>
        <v>-4300969</v>
      </c>
      <c r="H31" s="21">
        <f t="shared" si="4"/>
        <v>11934568</v>
      </c>
      <c r="I31" s="21">
        <f t="shared" si="4"/>
        <v>2326503</v>
      </c>
      <c r="J31" s="21">
        <f t="shared" si="4"/>
        <v>65695</v>
      </c>
      <c r="K31" s="21">
        <f t="shared" si="4"/>
        <v>29523773</v>
      </c>
      <c r="L31" s="21">
        <f t="shared" si="4"/>
        <v>-409860</v>
      </c>
      <c r="M31" s="21">
        <f t="shared" si="4"/>
        <v>19681498</v>
      </c>
      <c r="N31" s="21">
        <f t="shared" si="4"/>
        <v>3847891</v>
      </c>
      <c r="O31" s="21">
        <f t="shared" si="4"/>
        <v>4537737</v>
      </c>
      <c r="P31" s="21">
        <f t="shared" si="4"/>
        <v>32332885</v>
      </c>
      <c r="Q31" s="21">
        <f t="shared" si="4"/>
        <v>6164112</v>
      </c>
      <c r="R31" s="21">
        <f t="shared" si="4"/>
        <v>10899357</v>
      </c>
      <c r="S31" s="21">
        <f t="shared" si="4"/>
        <v>12732865</v>
      </c>
      <c r="T31" s="21">
        <f t="shared" si="4"/>
        <v>15448612</v>
      </c>
      <c r="U31" s="21">
        <f t="shared" si="4"/>
        <v>21508513</v>
      </c>
      <c r="V31" s="21">
        <f t="shared" si="4"/>
        <v>24959183</v>
      </c>
      <c r="W31" s="21">
        <f t="shared" si="4"/>
        <v>18333284</v>
      </c>
      <c r="X31" s="21">
        <f t="shared" si="4"/>
        <v>287896343</v>
      </c>
      <c r="Y31" s="21">
        <f t="shared" si="4"/>
        <v>2607856</v>
      </c>
      <c r="Z31" s="21">
        <f t="shared" si="4"/>
        <v>-12835046</v>
      </c>
      <c r="AA31" s="21">
        <f t="shared" si="0"/>
        <v>503145295</v>
      </c>
      <c r="AB31" s="18">
        <f xml:space="preserve"> +AB20 - AB30</f>
        <v>0</v>
      </c>
      <c r="AC31" s="21">
        <f t="shared" si="1"/>
        <v>503145295</v>
      </c>
    </row>
    <row r="32" spans="2:29" ht="14.25">
      <c r="B32" s="34" t="s">
        <v>35</v>
      </c>
      <c r="C32" s="34" t="s">
        <v>9</v>
      </c>
      <c r="D32" s="12" t="s">
        <v>36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>
        <f t="shared" si="0"/>
        <v>0</v>
      </c>
      <c r="AB32" s="11"/>
      <c r="AC32" s="13">
        <f t="shared" si="1"/>
        <v>0</v>
      </c>
    </row>
    <row r="33" spans="2:29" ht="14.25">
      <c r="B33" s="35"/>
      <c r="C33" s="35"/>
      <c r="D33" s="12" t="s">
        <v>37</v>
      </c>
      <c r="E33" s="13">
        <v>170961</v>
      </c>
      <c r="F33" s="13">
        <v>1473</v>
      </c>
      <c r="G33" s="13">
        <v>19239</v>
      </c>
      <c r="H33" s="13">
        <v>5822</v>
      </c>
      <c r="I33" s="13">
        <v>113</v>
      </c>
      <c r="J33" s="13">
        <v>142</v>
      </c>
      <c r="K33" s="13">
        <v>1277</v>
      </c>
      <c r="L33" s="13">
        <v>88</v>
      </c>
      <c r="M33" s="13">
        <v>96</v>
      </c>
      <c r="N33" s="13">
        <v>86</v>
      </c>
      <c r="O33" s="13">
        <v>73</v>
      </c>
      <c r="P33" s="13">
        <v>96</v>
      </c>
      <c r="Q33" s="13">
        <v>35</v>
      </c>
      <c r="R33" s="13">
        <v>65</v>
      </c>
      <c r="S33" s="13">
        <v>116</v>
      </c>
      <c r="T33" s="13">
        <v>103</v>
      </c>
      <c r="U33" s="13">
        <v>55</v>
      </c>
      <c r="V33" s="13">
        <v>60</v>
      </c>
      <c r="W33" s="13">
        <v>31</v>
      </c>
      <c r="X33" s="13">
        <v>47025</v>
      </c>
      <c r="Y33" s="13">
        <v>272</v>
      </c>
      <c r="Z33" s="13">
        <v>259</v>
      </c>
      <c r="AA33" s="13">
        <f t="shared" si="0"/>
        <v>247487</v>
      </c>
      <c r="AB33" s="14"/>
      <c r="AC33" s="13">
        <f t="shared" si="1"/>
        <v>247487</v>
      </c>
    </row>
    <row r="34" spans="2:29" ht="14.25">
      <c r="B34" s="35"/>
      <c r="C34" s="35"/>
      <c r="D34" s="12" t="s">
        <v>38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>
        <f t="shared" si="0"/>
        <v>0</v>
      </c>
      <c r="AB34" s="14"/>
      <c r="AC34" s="13">
        <f t="shared" si="1"/>
        <v>0</v>
      </c>
    </row>
    <row r="35" spans="2:29" ht="14.25">
      <c r="B35" s="35"/>
      <c r="C35" s="35"/>
      <c r="D35" s="12" t="s">
        <v>39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>
        <f t="shared" si="0"/>
        <v>0</v>
      </c>
      <c r="AB35" s="14"/>
      <c r="AC35" s="13">
        <f t="shared" si="1"/>
        <v>0</v>
      </c>
    </row>
    <row r="36" spans="2:29" ht="14.25">
      <c r="B36" s="35"/>
      <c r="C36" s="35"/>
      <c r="D36" s="12" t="s">
        <v>40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>
        <f t="shared" si="0"/>
        <v>0</v>
      </c>
      <c r="AB36" s="14"/>
      <c r="AC36" s="13">
        <f t="shared" si="1"/>
        <v>0</v>
      </c>
    </row>
    <row r="37" spans="2:29" ht="14.25">
      <c r="B37" s="35"/>
      <c r="C37" s="35"/>
      <c r="D37" s="12" t="s">
        <v>41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>
        <f t="shared" si="0"/>
        <v>0</v>
      </c>
      <c r="AB37" s="14"/>
      <c r="AC37" s="13">
        <f t="shared" si="1"/>
        <v>0</v>
      </c>
    </row>
    <row r="38" spans="2:29" ht="14.25">
      <c r="B38" s="35"/>
      <c r="C38" s="35"/>
      <c r="D38" s="12" t="s">
        <v>42</v>
      </c>
      <c r="E38" s="13">
        <v>513040</v>
      </c>
      <c r="F38" s="13">
        <v>1853282</v>
      </c>
      <c r="G38" s="13">
        <v>570998</v>
      </c>
      <c r="H38" s="13">
        <v>2248846</v>
      </c>
      <c r="I38" s="13">
        <v>112921</v>
      </c>
      <c r="J38" s="13"/>
      <c r="K38" s="13">
        <v>681752</v>
      </c>
      <c r="L38" s="13">
        <v>8750</v>
      </c>
      <c r="M38" s="13">
        <v>7250</v>
      </c>
      <c r="N38" s="13">
        <v>16500</v>
      </c>
      <c r="O38" s="13">
        <v>24750</v>
      </c>
      <c r="P38" s="13">
        <v>31068</v>
      </c>
      <c r="Q38" s="13">
        <v>4750</v>
      </c>
      <c r="R38" s="13">
        <v>9750</v>
      </c>
      <c r="S38" s="13">
        <v>31916</v>
      </c>
      <c r="T38" s="13">
        <v>49750</v>
      </c>
      <c r="U38" s="13">
        <v>52750</v>
      </c>
      <c r="V38" s="13">
        <v>69530</v>
      </c>
      <c r="W38" s="13">
        <v>8750</v>
      </c>
      <c r="X38" s="13">
        <v>29613147</v>
      </c>
      <c r="Y38" s="13">
        <v>120780</v>
      </c>
      <c r="Z38" s="13"/>
      <c r="AA38" s="13">
        <f t="shared" si="0"/>
        <v>36030280</v>
      </c>
      <c r="AB38" s="15"/>
      <c r="AC38" s="13">
        <f t="shared" si="1"/>
        <v>36030280</v>
      </c>
    </row>
    <row r="39" spans="2:29" ht="14.25">
      <c r="B39" s="35"/>
      <c r="C39" s="36"/>
      <c r="D39" s="16" t="s">
        <v>43</v>
      </c>
      <c r="E39" s="17">
        <f t="shared" ref="E39:Z39" si="5">+E32+E33+E34+E35+E36+E37+E38</f>
        <v>684001</v>
      </c>
      <c r="F39" s="17">
        <f t="shared" si="5"/>
        <v>1854755</v>
      </c>
      <c r="G39" s="17">
        <f t="shared" si="5"/>
        <v>590237</v>
      </c>
      <c r="H39" s="17">
        <f t="shared" si="5"/>
        <v>2254668</v>
      </c>
      <c r="I39" s="17">
        <f t="shared" si="5"/>
        <v>113034</v>
      </c>
      <c r="J39" s="17">
        <f t="shared" si="5"/>
        <v>142</v>
      </c>
      <c r="K39" s="17">
        <f t="shared" si="5"/>
        <v>683029</v>
      </c>
      <c r="L39" s="17">
        <f t="shared" si="5"/>
        <v>8838</v>
      </c>
      <c r="M39" s="17">
        <f t="shared" si="5"/>
        <v>7346</v>
      </c>
      <c r="N39" s="17">
        <f t="shared" si="5"/>
        <v>16586</v>
      </c>
      <c r="O39" s="17">
        <f t="shared" si="5"/>
        <v>24823</v>
      </c>
      <c r="P39" s="17">
        <f t="shared" si="5"/>
        <v>31164</v>
      </c>
      <c r="Q39" s="17">
        <f t="shared" si="5"/>
        <v>4785</v>
      </c>
      <c r="R39" s="17">
        <f t="shared" si="5"/>
        <v>9815</v>
      </c>
      <c r="S39" s="17">
        <f t="shared" si="5"/>
        <v>32032</v>
      </c>
      <c r="T39" s="17">
        <f t="shared" si="5"/>
        <v>49853</v>
      </c>
      <c r="U39" s="17">
        <f t="shared" si="5"/>
        <v>52805</v>
      </c>
      <c r="V39" s="17">
        <f t="shared" si="5"/>
        <v>69590</v>
      </c>
      <c r="W39" s="17">
        <f t="shared" si="5"/>
        <v>8781</v>
      </c>
      <c r="X39" s="17">
        <f t="shared" si="5"/>
        <v>29660172</v>
      </c>
      <c r="Y39" s="17">
        <f t="shared" si="5"/>
        <v>121052</v>
      </c>
      <c r="Z39" s="17">
        <f t="shared" si="5"/>
        <v>259</v>
      </c>
      <c r="AA39" s="17">
        <f t="shared" si="0"/>
        <v>36277767</v>
      </c>
      <c r="AB39" s="18">
        <f>+AB32+AB33+AB34+AB35+AB36+AB37+AB38</f>
        <v>0</v>
      </c>
      <c r="AC39" s="17">
        <f t="shared" si="1"/>
        <v>36277767</v>
      </c>
    </row>
    <row r="40" spans="2:29" ht="14.25">
      <c r="B40" s="35"/>
      <c r="C40" s="34" t="s">
        <v>23</v>
      </c>
      <c r="D40" s="12" t="s">
        <v>44</v>
      </c>
      <c r="E40" s="13"/>
      <c r="F40" s="13">
        <v>9839430</v>
      </c>
      <c r="G40" s="13">
        <v>32328</v>
      </c>
      <c r="H40" s="13"/>
      <c r="I40" s="13"/>
      <c r="J40" s="13"/>
      <c r="K40" s="13">
        <v>4738336</v>
      </c>
      <c r="L40" s="13"/>
      <c r="M40" s="13"/>
      <c r="N40" s="13"/>
      <c r="O40" s="13"/>
      <c r="P40" s="13"/>
      <c r="Q40" s="13"/>
      <c r="R40" s="13">
        <v>285600</v>
      </c>
      <c r="S40" s="13"/>
      <c r="T40" s="13"/>
      <c r="U40" s="13">
        <v>485520</v>
      </c>
      <c r="V40" s="13">
        <v>606724</v>
      </c>
      <c r="W40" s="13">
        <v>552582</v>
      </c>
      <c r="X40" s="13">
        <v>21640955</v>
      </c>
      <c r="Y40" s="13"/>
      <c r="Z40" s="13"/>
      <c r="AA40" s="13">
        <f t="shared" si="0"/>
        <v>38181475</v>
      </c>
      <c r="AB40" s="11"/>
      <c r="AC40" s="13">
        <f t="shared" si="1"/>
        <v>38181475</v>
      </c>
    </row>
    <row r="41" spans="2:29" ht="14.25">
      <c r="B41" s="35"/>
      <c r="C41" s="35"/>
      <c r="D41" s="12" t="s">
        <v>45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f t="shared" si="0"/>
        <v>0</v>
      </c>
      <c r="AB41" s="14"/>
      <c r="AC41" s="13">
        <f t="shared" si="1"/>
        <v>0</v>
      </c>
    </row>
    <row r="42" spans="2:29" ht="14.25">
      <c r="B42" s="35"/>
      <c r="C42" s="35"/>
      <c r="D42" s="12" t="s">
        <v>46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>
        <f t="shared" si="0"/>
        <v>0</v>
      </c>
      <c r="AB42" s="14"/>
      <c r="AC42" s="13">
        <f t="shared" si="1"/>
        <v>0</v>
      </c>
    </row>
    <row r="43" spans="2:29" ht="14.25">
      <c r="B43" s="35"/>
      <c r="C43" s="35"/>
      <c r="D43" s="12" t="s">
        <v>47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>
        <f t="shared" si="0"/>
        <v>0</v>
      </c>
      <c r="AB43" s="14"/>
      <c r="AC43" s="13">
        <f t="shared" si="1"/>
        <v>0</v>
      </c>
    </row>
    <row r="44" spans="2:29" ht="14.25">
      <c r="B44" s="35"/>
      <c r="C44" s="35"/>
      <c r="D44" s="12" t="s">
        <v>48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>
        <f t="shared" si="0"/>
        <v>0</v>
      </c>
      <c r="AB44" s="14"/>
      <c r="AC44" s="13">
        <f t="shared" si="1"/>
        <v>0</v>
      </c>
    </row>
    <row r="45" spans="2:29" ht="14.25">
      <c r="B45" s="35"/>
      <c r="C45" s="35"/>
      <c r="D45" s="12" t="s">
        <v>49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>
        <v>27000</v>
      </c>
      <c r="S45" s="13"/>
      <c r="T45" s="13">
        <v>13950</v>
      </c>
      <c r="U45" s="13"/>
      <c r="V45" s="13"/>
      <c r="W45" s="13">
        <v>20800</v>
      </c>
      <c r="X45" s="13">
        <v>6203401</v>
      </c>
      <c r="Y45" s="13"/>
      <c r="Z45" s="13"/>
      <c r="AA45" s="13">
        <f t="shared" si="0"/>
        <v>6265151</v>
      </c>
      <c r="AB45" s="15"/>
      <c r="AC45" s="13">
        <f t="shared" si="1"/>
        <v>6265151</v>
      </c>
    </row>
    <row r="46" spans="2:29" ht="14.25">
      <c r="B46" s="35"/>
      <c r="C46" s="36"/>
      <c r="D46" s="16" t="s">
        <v>50</v>
      </c>
      <c r="E46" s="17">
        <f t="shared" ref="E46:Z46" si="6">+E40+E41+E42+E43+E44+E45</f>
        <v>0</v>
      </c>
      <c r="F46" s="17">
        <f t="shared" si="6"/>
        <v>9839430</v>
      </c>
      <c r="G46" s="17">
        <f t="shared" si="6"/>
        <v>32328</v>
      </c>
      <c r="H46" s="17">
        <f t="shared" si="6"/>
        <v>0</v>
      </c>
      <c r="I46" s="17">
        <f t="shared" si="6"/>
        <v>0</v>
      </c>
      <c r="J46" s="17">
        <f t="shared" si="6"/>
        <v>0</v>
      </c>
      <c r="K46" s="17">
        <f t="shared" si="6"/>
        <v>4738336</v>
      </c>
      <c r="L46" s="17">
        <f t="shared" si="6"/>
        <v>0</v>
      </c>
      <c r="M46" s="17">
        <f t="shared" si="6"/>
        <v>0</v>
      </c>
      <c r="N46" s="17">
        <f t="shared" si="6"/>
        <v>0</v>
      </c>
      <c r="O46" s="17">
        <f t="shared" si="6"/>
        <v>0</v>
      </c>
      <c r="P46" s="17">
        <f t="shared" si="6"/>
        <v>0</v>
      </c>
      <c r="Q46" s="17">
        <f t="shared" si="6"/>
        <v>0</v>
      </c>
      <c r="R46" s="17">
        <f t="shared" si="6"/>
        <v>312600</v>
      </c>
      <c r="S46" s="17">
        <f t="shared" si="6"/>
        <v>0</v>
      </c>
      <c r="T46" s="17">
        <f t="shared" si="6"/>
        <v>13950</v>
      </c>
      <c r="U46" s="17">
        <f t="shared" si="6"/>
        <v>485520</v>
      </c>
      <c r="V46" s="17">
        <f t="shared" si="6"/>
        <v>606724</v>
      </c>
      <c r="W46" s="17">
        <f t="shared" si="6"/>
        <v>573382</v>
      </c>
      <c r="X46" s="17">
        <f t="shared" si="6"/>
        <v>27844356</v>
      </c>
      <c r="Y46" s="17">
        <f t="shared" si="6"/>
        <v>0</v>
      </c>
      <c r="Z46" s="17">
        <f t="shared" si="6"/>
        <v>0</v>
      </c>
      <c r="AA46" s="17">
        <f t="shared" si="0"/>
        <v>44446626</v>
      </c>
      <c r="AB46" s="18">
        <f>+AB40+AB41+AB42+AB43+AB44+AB45</f>
        <v>0</v>
      </c>
      <c r="AC46" s="17">
        <f t="shared" si="1"/>
        <v>44446626</v>
      </c>
    </row>
    <row r="47" spans="2:29" ht="14.25">
      <c r="B47" s="36"/>
      <c r="C47" s="19" t="s">
        <v>51</v>
      </c>
      <c r="D47" s="22"/>
      <c r="E47" s="23">
        <f t="shared" ref="E47:Z47" si="7" xml:space="preserve"> +E39 - E46</f>
        <v>684001</v>
      </c>
      <c r="F47" s="23">
        <f t="shared" si="7"/>
        <v>-7984675</v>
      </c>
      <c r="G47" s="23">
        <f t="shared" si="7"/>
        <v>557909</v>
      </c>
      <c r="H47" s="23">
        <f t="shared" si="7"/>
        <v>2254668</v>
      </c>
      <c r="I47" s="23">
        <f t="shared" si="7"/>
        <v>113034</v>
      </c>
      <c r="J47" s="23">
        <f t="shared" si="7"/>
        <v>142</v>
      </c>
      <c r="K47" s="23">
        <f t="shared" si="7"/>
        <v>-4055307</v>
      </c>
      <c r="L47" s="23">
        <f t="shared" si="7"/>
        <v>8838</v>
      </c>
      <c r="M47" s="23">
        <f t="shared" si="7"/>
        <v>7346</v>
      </c>
      <c r="N47" s="23">
        <f t="shared" si="7"/>
        <v>16586</v>
      </c>
      <c r="O47" s="23">
        <f t="shared" si="7"/>
        <v>24823</v>
      </c>
      <c r="P47" s="23">
        <f t="shared" si="7"/>
        <v>31164</v>
      </c>
      <c r="Q47" s="23">
        <f t="shared" si="7"/>
        <v>4785</v>
      </c>
      <c r="R47" s="23">
        <f t="shared" si="7"/>
        <v>-302785</v>
      </c>
      <c r="S47" s="23">
        <f t="shared" si="7"/>
        <v>32032</v>
      </c>
      <c r="T47" s="23">
        <f t="shared" si="7"/>
        <v>35903</v>
      </c>
      <c r="U47" s="23">
        <f t="shared" si="7"/>
        <v>-432715</v>
      </c>
      <c r="V47" s="23">
        <f t="shared" si="7"/>
        <v>-537134</v>
      </c>
      <c r="W47" s="23">
        <f t="shared" si="7"/>
        <v>-564601</v>
      </c>
      <c r="X47" s="23">
        <f t="shared" si="7"/>
        <v>1815816</v>
      </c>
      <c r="Y47" s="23">
        <f t="shared" si="7"/>
        <v>121052</v>
      </c>
      <c r="Z47" s="23">
        <f t="shared" si="7"/>
        <v>259</v>
      </c>
      <c r="AA47" s="23">
        <f t="shared" si="0"/>
        <v>-8168859</v>
      </c>
      <c r="AB47" s="18">
        <f xml:space="preserve"> +AB39 - AB46</f>
        <v>0</v>
      </c>
      <c r="AC47" s="23">
        <f t="shared" si="1"/>
        <v>-8168859</v>
      </c>
    </row>
    <row r="48" spans="2:29" ht="14.25">
      <c r="B48" s="19" t="s">
        <v>52</v>
      </c>
      <c r="C48" s="24"/>
      <c r="D48" s="20"/>
      <c r="E48" s="21">
        <f t="shared" ref="E48:Z48" si="8" xml:space="preserve"> +E31 +E47</f>
        <v>-31271065</v>
      </c>
      <c r="F48" s="21">
        <f t="shared" si="8"/>
        <v>39860886</v>
      </c>
      <c r="G48" s="21">
        <f t="shared" si="8"/>
        <v>-3743060</v>
      </c>
      <c r="H48" s="21">
        <f t="shared" si="8"/>
        <v>14189236</v>
      </c>
      <c r="I48" s="21">
        <f t="shared" si="8"/>
        <v>2439537</v>
      </c>
      <c r="J48" s="21">
        <f t="shared" si="8"/>
        <v>65837</v>
      </c>
      <c r="K48" s="21">
        <f t="shared" si="8"/>
        <v>25468466</v>
      </c>
      <c r="L48" s="21">
        <f t="shared" si="8"/>
        <v>-401022</v>
      </c>
      <c r="M48" s="21">
        <f t="shared" si="8"/>
        <v>19688844</v>
      </c>
      <c r="N48" s="21">
        <f t="shared" si="8"/>
        <v>3864477</v>
      </c>
      <c r="O48" s="21">
        <f t="shared" si="8"/>
        <v>4562560</v>
      </c>
      <c r="P48" s="21">
        <f t="shared" si="8"/>
        <v>32364049</v>
      </c>
      <c r="Q48" s="21">
        <f t="shared" si="8"/>
        <v>6168897</v>
      </c>
      <c r="R48" s="21">
        <f t="shared" si="8"/>
        <v>10596572</v>
      </c>
      <c r="S48" s="21">
        <f t="shared" si="8"/>
        <v>12764897</v>
      </c>
      <c r="T48" s="21">
        <f t="shared" si="8"/>
        <v>15484515</v>
      </c>
      <c r="U48" s="21">
        <f t="shared" si="8"/>
        <v>21075798</v>
      </c>
      <c r="V48" s="21">
        <f t="shared" si="8"/>
        <v>24422049</v>
      </c>
      <c r="W48" s="21">
        <f t="shared" si="8"/>
        <v>17768683</v>
      </c>
      <c r="X48" s="21">
        <f t="shared" si="8"/>
        <v>289712159</v>
      </c>
      <c r="Y48" s="21">
        <f t="shared" si="8"/>
        <v>2728908</v>
      </c>
      <c r="Z48" s="21">
        <f t="shared" si="8"/>
        <v>-12834787</v>
      </c>
      <c r="AA48" s="21">
        <f t="shared" si="0"/>
        <v>494976436</v>
      </c>
      <c r="AB48" s="18">
        <f xml:space="preserve"> +AB31 +AB47</f>
        <v>0</v>
      </c>
      <c r="AC48" s="21">
        <f t="shared" si="1"/>
        <v>494976436</v>
      </c>
    </row>
    <row r="49" spans="2:29" ht="14.25">
      <c r="B49" s="34" t="s">
        <v>53</v>
      </c>
      <c r="C49" s="34" t="s">
        <v>9</v>
      </c>
      <c r="D49" s="12" t="s">
        <v>54</v>
      </c>
      <c r="E49" s="13"/>
      <c r="F49" s="13">
        <v>4665000</v>
      </c>
      <c r="G49" s="13"/>
      <c r="H49" s="13"/>
      <c r="I49" s="13"/>
      <c r="J49" s="13"/>
      <c r="K49" s="13">
        <v>11440000</v>
      </c>
      <c r="L49" s="13"/>
      <c r="M49" s="13"/>
      <c r="N49" s="13"/>
      <c r="O49" s="13"/>
      <c r="P49" s="13"/>
      <c r="Q49" s="13"/>
      <c r="R49" s="13">
        <v>680000</v>
      </c>
      <c r="S49" s="13"/>
      <c r="T49" s="13"/>
      <c r="U49" s="13">
        <v>1190000</v>
      </c>
      <c r="V49" s="13">
        <v>1614000</v>
      </c>
      <c r="W49" s="13">
        <v>1515000</v>
      </c>
      <c r="X49" s="13"/>
      <c r="Y49" s="13"/>
      <c r="Z49" s="13"/>
      <c r="AA49" s="13">
        <f t="shared" si="0"/>
        <v>21104000</v>
      </c>
      <c r="AB49" s="11"/>
      <c r="AC49" s="13">
        <f t="shared" si="1"/>
        <v>21104000</v>
      </c>
    </row>
    <row r="50" spans="2:29" ht="14.25">
      <c r="B50" s="35"/>
      <c r="C50" s="35"/>
      <c r="D50" s="12" t="s">
        <v>55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>
        <f t="shared" si="0"/>
        <v>0</v>
      </c>
      <c r="AB50" s="14"/>
      <c r="AC50" s="13">
        <f t="shared" si="1"/>
        <v>0</v>
      </c>
    </row>
    <row r="51" spans="2:29" ht="14.25">
      <c r="B51" s="35"/>
      <c r="C51" s="35"/>
      <c r="D51" s="12" t="s">
        <v>56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>
        <f t="shared" si="0"/>
        <v>0</v>
      </c>
      <c r="AB51" s="14"/>
      <c r="AC51" s="13">
        <f t="shared" si="1"/>
        <v>0</v>
      </c>
    </row>
    <row r="52" spans="2:29" ht="14.25">
      <c r="B52" s="35"/>
      <c r="C52" s="35"/>
      <c r="D52" s="12" t="s">
        <v>57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>
        <v>512800</v>
      </c>
      <c r="T52" s="13"/>
      <c r="U52" s="13"/>
      <c r="V52" s="13"/>
      <c r="W52" s="13"/>
      <c r="X52" s="13"/>
      <c r="Y52" s="13"/>
      <c r="Z52" s="13"/>
      <c r="AA52" s="13">
        <f t="shared" si="0"/>
        <v>512800</v>
      </c>
      <c r="AB52" s="14"/>
      <c r="AC52" s="13">
        <f t="shared" si="1"/>
        <v>512800</v>
      </c>
    </row>
    <row r="53" spans="2:29" ht="14.25">
      <c r="B53" s="35"/>
      <c r="C53" s="35"/>
      <c r="D53" s="12" t="s">
        <v>58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>
        <f t="shared" si="0"/>
        <v>0</v>
      </c>
      <c r="AB53" s="14"/>
      <c r="AC53" s="13">
        <f t="shared" si="1"/>
        <v>0</v>
      </c>
    </row>
    <row r="54" spans="2:29" ht="14.25">
      <c r="B54" s="35"/>
      <c r="C54" s="35"/>
      <c r="D54" s="12" t="s">
        <v>88</v>
      </c>
      <c r="E54" s="13">
        <v>5100000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>
        <f t="shared" si="0"/>
        <v>5100000</v>
      </c>
      <c r="AB54" s="14"/>
      <c r="AC54" s="13">
        <f t="shared" si="1"/>
        <v>5100000</v>
      </c>
    </row>
    <row r="55" spans="2:29" ht="14.25">
      <c r="B55" s="35"/>
      <c r="C55" s="35"/>
      <c r="D55" s="12" t="s">
        <v>119</v>
      </c>
      <c r="E55" s="13">
        <v>59096649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>
        <f t="shared" si="0"/>
        <v>59096649</v>
      </c>
      <c r="AB55" s="14">
        <v>59096649</v>
      </c>
      <c r="AC55" s="13">
        <f t="shared" si="1"/>
        <v>0</v>
      </c>
    </row>
    <row r="56" spans="2:29" ht="14.25">
      <c r="B56" s="35"/>
      <c r="C56" s="35"/>
      <c r="D56" s="12" t="s">
        <v>59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>
        <f t="shared" si="0"/>
        <v>0</v>
      </c>
      <c r="AB56" s="14"/>
      <c r="AC56" s="13">
        <f t="shared" si="1"/>
        <v>0</v>
      </c>
    </row>
    <row r="57" spans="2:29" ht="14.25">
      <c r="B57" s="35"/>
      <c r="C57" s="35"/>
      <c r="D57" s="12" t="s">
        <v>89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>
        <f t="shared" si="0"/>
        <v>0</v>
      </c>
      <c r="AB57" s="14"/>
      <c r="AC57" s="13">
        <f t="shared" si="1"/>
        <v>0</v>
      </c>
    </row>
    <row r="58" spans="2:29" ht="14.25">
      <c r="B58" s="35"/>
      <c r="C58" s="35"/>
      <c r="D58" s="12" t="s">
        <v>120</v>
      </c>
      <c r="E58" s="13">
        <v>525229</v>
      </c>
      <c r="F58" s="13"/>
      <c r="G58" s="13">
        <v>525230</v>
      </c>
      <c r="H58" s="13">
        <v>1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>
        <f t="shared" si="0"/>
        <v>1050460</v>
      </c>
      <c r="AB58" s="14">
        <v>1050460</v>
      </c>
      <c r="AC58" s="13">
        <f t="shared" si="1"/>
        <v>0</v>
      </c>
    </row>
    <row r="59" spans="2:29" ht="14.25">
      <c r="B59" s="35"/>
      <c r="C59" s="35"/>
      <c r="D59" s="12" t="s">
        <v>60</v>
      </c>
      <c r="E59" s="13"/>
      <c r="F59" s="13"/>
      <c r="G59" s="13"/>
      <c r="H59" s="13"/>
      <c r="I59" s="13"/>
      <c r="J59" s="13">
        <v>2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>
        <f t="shared" si="0"/>
        <v>2</v>
      </c>
      <c r="AB59" s="15"/>
      <c r="AC59" s="13">
        <f t="shared" si="1"/>
        <v>2</v>
      </c>
    </row>
    <row r="60" spans="2:29" ht="14.25">
      <c r="B60" s="35"/>
      <c r="C60" s="36"/>
      <c r="D60" s="16" t="s">
        <v>61</v>
      </c>
      <c r="E60" s="17">
        <f t="shared" ref="E60:Z60" si="9">+E49+E50+E51+E52+E53+E54+E55+E56+E57+E58+E59</f>
        <v>64721878</v>
      </c>
      <c r="F60" s="17">
        <f t="shared" si="9"/>
        <v>4665000</v>
      </c>
      <c r="G60" s="17">
        <f t="shared" si="9"/>
        <v>525230</v>
      </c>
      <c r="H60" s="17">
        <f t="shared" si="9"/>
        <v>1</v>
      </c>
      <c r="I60" s="17">
        <f t="shared" si="9"/>
        <v>0</v>
      </c>
      <c r="J60" s="17">
        <f t="shared" si="9"/>
        <v>2</v>
      </c>
      <c r="K60" s="17">
        <f t="shared" si="9"/>
        <v>11440000</v>
      </c>
      <c r="L60" s="17">
        <f t="shared" si="9"/>
        <v>0</v>
      </c>
      <c r="M60" s="17">
        <f t="shared" si="9"/>
        <v>0</v>
      </c>
      <c r="N60" s="17">
        <f t="shared" si="9"/>
        <v>0</v>
      </c>
      <c r="O60" s="17">
        <f t="shared" si="9"/>
        <v>0</v>
      </c>
      <c r="P60" s="17">
        <f t="shared" si="9"/>
        <v>0</v>
      </c>
      <c r="Q60" s="17">
        <f t="shared" si="9"/>
        <v>0</v>
      </c>
      <c r="R60" s="17">
        <f t="shared" si="9"/>
        <v>680000</v>
      </c>
      <c r="S60" s="17">
        <f t="shared" si="9"/>
        <v>512800</v>
      </c>
      <c r="T60" s="17">
        <f t="shared" si="9"/>
        <v>0</v>
      </c>
      <c r="U60" s="17">
        <f t="shared" si="9"/>
        <v>1190000</v>
      </c>
      <c r="V60" s="17">
        <f t="shared" si="9"/>
        <v>1614000</v>
      </c>
      <c r="W60" s="17">
        <f t="shared" si="9"/>
        <v>1515000</v>
      </c>
      <c r="X60" s="17">
        <f t="shared" si="9"/>
        <v>0</v>
      </c>
      <c r="Y60" s="17">
        <f t="shared" si="9"/>
        <v>0</v>
      </c>
      <c r="Z60" s="17">
        <f t="shared" si="9"/>
        <v>0</v>
      </c>
      <c r="AA60" s="17">
        <f t="shared" si="0"/>
        <v>86863911</v>
      </c>
      <c r="AB60" s="18">
        <f>+AB49+AB50+AB51+AB52+AB53+AB54+AB55+AB56+AB57+AB58+AB59</f>
        <v>60147109</v>
      </c>
      <c r="AC60" s="17">
        <f t="shared" si="1"/>
        <v>26716802</v>
      </c>
    </row>
    <row r="61" spans="2:29" ht="14.25">
      <c r="B61" s="35"/>
      <c r="C61" s="34" t="s">
        <v>23</v>
      </c>
      <c r="D61" s="12" t="s">
        <v>62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>
        <f t="shared" si="0"/>
        <v>0</v>
      </c>
      <c r="AB61" s="11"/>
      <c r="AC61" s="13">
        <f t="shared" si="1"/>
        <v>0</v>
      </c>
    </row>
    <row r="62" spans="2:29" ht="14.25">
      <c r="B62" s="35"/>
      <c r="C62" s="35"/>
      <c r="D62" s="12" t="s">
        <v>63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>
        <f t="shared" si="0"/>
        <v>0</v>
      </c>
      <c r="AB62" s="14"/>
      <c r="AC62" s="13">
        <f t="shared" si="1"/>
        <v>0</v>
      </c>
    </row>
    <row r="63" spans="2:29" ht="14.25">
      <c r="B63" s="35"/>
      <c r="C63" s="35"/>
      <c r="D63" s="12" t="s">
        <v>64</v>
      </c>
      <c r="E63" s="13">
        <v>67901</v>
      </c>
      <c r="F63" s="13">
        <v>1</v>
      </c>
      <c r="G63" s="13">
        <v>2</v>
      </c>
      <c r="H63" s="13"/>
      <c r="I63" s="13"/>
      <c r="J63" s="13">
        <v>681160</v>
      </c>
      <c r="K63" s="13"/>
      <c r="L63" s="13"/>
      <c r="M63" s="13"/>
      <c r="N63" s="13"/>
      <c r="O63" s="13">
        <v>6</v>
      </c>
      <c r="P63" s="13"/>
      <c r="Q63" s="13"/>
      <c r="R63" s="13">
        <v>1</v>
      </c>
      <c r="S63" s="13">
        <v>5</v>
      </c>
      <c r="T63" s="13"/>
      <c r="U63" s="13"/>
      <c r="V63" s="13"/>
      <c r="W63" s="13"/>
      <c r="X63" s="13">
        <v>5603</v>
      </c>
      <c r="Y63" s="13"/>
      <c r="Z63" s="13"/>
      <c r="AA63" s="13">
        <f t="shared" si="0"/>
        <v>754679</v>
      </c>
      <c r="AB63" s="14"/>
      <c r="AC63" s="13">
        <f t="shared" si="1"/>
        <v>754679</v>
      </c>
    </row>
    <row r="64" spans="2:29" ht="14.25">
      <c r="B64" s="35"/>
      <c r="C64" s="35"/>
      <c r="D64" s="12" t="s">
        <v>65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>
        <f t="shared" si="0"/>
        <v>0</v>
      </c>
      <c r="AB64" s="14"/>
      <c r="AC64" s="13">
        <f t="shared" si="1"/>
        <v>0</v>
      </c>
    </row>
    <row r="65" spans="2:29" ht="14.25">
      <c r="B65" s="35"/>
      <c r="C65" s="35"/>
      <c r="D65" s="12" t="s">
        <v>66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>
        <f t="shared" si="0"/>
        <v>0</v>
      </c>
      <c r="AB65" s="14"/>
      <c r="AC65" s="13">
        <f t="shared" si="1"/>
        <v>0</v>
      </c>
    </row>
    <row r="66" spans="2:29" ht="14.25">
      <c r="B66" s="35"/>
      <c r="C66" s="35"/>
      <c r="D66" s="12" t="s">
        <v>67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>
        <f t="shared" si="0"/>
        <v>0</v>
      </c>
      <c r="AB66" s="14"/>
      <c r="AC66" s="13">
        <f t="shared" si="1"/>
        <v>0</v>
      </c>
    </row>
    <row r="67" spans="2:29" ht="14.25">
      <c r="B67" s="35"/>
      <c r="C67" s="35"/>
      <c r="D67" s="12" t="s">
        <v>90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>
        <f t="shared" si="0"/>
        <v>0</v>
      </c>
      <c r="AB67" s="14"/>
      <c r="AC67" s="13">
        <f t="shared" si="1"/>
        <v>0</v>
      </c>
    </row>
    <row r="68" spans="2:29" ht="14.25">
      <c r="B68" s="35"/>
      <c r="C68" s="35"/>
      <c r="D68" s="12" t="s">
        <v>121</v>
      </c>
      <c r="E68" s="13"/>
      <c r="F68" s="13">
        <v>6000000</v>
      </c>
      <c r="G68" s="13">
        <v>2000000</v>
      </c>
      <c r="H68" s="13">
        <v>10000000</v>
      </c>
      <c r="I68" s="13"/>
      <c r="J68" s="13">
        <v>16096649</v>
      </c>
      <c r="K68" s="13">
        <v>5000000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>
        <v>20000000</v>
      </c>
      <c r="Y68" s="13"/>
      <c r="Z68" s="13"/>
      <c r="AA68" s="13">
        <f t="shared" si="0"/>
        <v>59096649</v>
      </c>
      <c r="AB68" s="14">
        <v>59096649</v>
      </c>
      <c r="AC68" s="13">
        <f t="shared" si="1"/>
        <v>0</v>
      </c>
    </row>
    <row r="69" spans="2:29" ht="14.25">
      <c r="B69" s="35"/>
      <c r="C69" s="35"/>
      <c r="D69" s="12" t="s">
        <v>68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>
        <f t="shared" si="0"/>
        <v>0</v>
      </c>
      <c r="AB69" s="14"/>
      <c r="AC69" s="13">
        <f t="shared" si="1"/>
        <v>0</v>
      </c>
    </row>
    <row r="70" spans="2:29" ht="14.25">
      <c r="B70" s="35"/>
      <c r="C70" s="35"/>
      <c r="D70" s="12" t="s">
        <v>91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>
        <f t="shared" si="0"/>
        <v>0</v>
      </c>
      <c r="AB70" s="14"/>
      <c r="AC70" s="13">
        <f t="shared" si="1"/>
        <v>0</v>
      </c>
    </row>
    <row r="71" spans="2:29" ht="14.25">
      <c r="B71" s="35"/>
      <c r="C71" s="35"/>
      <c r="D71" s="12" t="s">
        <v>122</v>
      </c>
      <c r="E71" s="13">
        <v>525229</v>
      </c>
      <c r="F71" s="13"/>
      <c r="G71" s="13"/>
      <c r="H71" s="13"/>
      <c r="I71" s="13"/>
      <c r="J71" s="13">
        <v>525231</v>
      </c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>
        <f t="shared" si="0"/>
        <v>1050460</v>
      </c>
      <c r="AB71" s="14">
        <v>1050460</v>
      </c>
      <c r="AC71" s="13">
        <f t="shared" si="1"/>
        <v>0</v>
      </c>
    </row>
    <row r="72" spans="2:29" ht="14.25">
      <c r="B72" s="35"/>
      <c r="C72" s="35"/>
      <c r="D72" s="12" t="s">
        <v>69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>
        <f t="shared" si="0"/>
        <v>0</v>
      </c>
      <c r="AB72" s="15"/>
      <c r="AC72" s="13">
        <f t="shared" si="1"/>
        <v>0</v>
      </c>
    </row>
    <row r="73" spans="2:29" ht="14.25">
      <c r="B73" s="35"/>
      <c r="C73" s="36"/>
      <c r="D73" s="16" t="s">
        <v>70</v>
      </c>
      <c r="E73" s="17">
        <f t="shared" ref="E73:Z73" si="10">+E61+E62+E63+E64+E65+E66+E67+E68+E69+E70+E71+E72</f>
        <v>593130</v>
      </c>
      <c r="F73" s="17">
        <f t="shared" si="10"/>
        <v>6000001</v>
      </c>
      <c r="G73" s="17">
        <f t="shared" si="10"/>
        <v>2000002</v>
      </c>
      <c r="H73" s="17">
        <f t="shared" si="10"/>
        <v>10000000</v>
      </c>
      <c r="I73" s="17">
        <f t="shared" si="10"/>
        <v>0</v>
      </c>
      <c r="J73" s="17">
        <f t="shared" si="10"/>
        <v>17303040</v>
      </c>
      <c r="K73" s="17">
        <f t="shared" si="10"/>
        <v>5000000</v>
      </c>
      <c r="L73" s="17">
        <f t="shared" si="10"/>
        <v>0</v>
      </c>
      <c r="M73" s="17">
        <f t="shared" si="10"/>
        <v>0</v>
      </c>
      <c r="N73" s="17">
        <f t="shared" si="10"/>
        <v>0</v>
      </c>
      <c r="O73" s="17">
        <f t="shared" si="10"/>
        <v>6</v>
      </c>
      <c r="P73" s="17">
        <f t="shared" si="10"/>
        <v>0</v>
      </c>
      <c r="Q73" s="17">
        <f t="shared" si="10"/>
        <v>0</v>
      </c>
      <c r="R73" s="17">
        <f t="shared" si="10"/>
        <v>1</v>
      </c>
      <c r="S73" s="17">
        <f t="shared" si="10"/>
        <v>5</v>
      </c>
      <c r="T73" s="17">
        <f t="shared" si="10"/>
        <v>0</v>
      </c>
      <c r="U73" s="17">
        <f t="shared" si="10"/>
        <v>0</v>
      </c>
      <c r="V73" s="17">
        <f t="shared" si="10"/>
        <v>0</v>
      </c>
      <c r="W73" s="17">
        <f t="shared" si="10"/>
        <v>0</v>
      </c>
      <c r="X73" s="17">
        <f t="shared" si="10"/>
        <v>20005603</v>
      </c>
      <c r="Y73" s="17">
        <f t="shared" si="10"/>
        <v>0</v>
      </c>
      <c r="Z73" s="17">
        <f t="shared" si="10"/>
        <v>0</v>
      </c>
      <c r="AA73" s="17">
        <f t="shared" ref="AA73:AA81" si="11">+E73+F73+G73+H73+I73+J73+K73+L73+M73+N73+O73+P73+Q73+R73+S73+T73+U73+V73+W73+X73+Y73+Z73</f>
        <v>60901788</v>
      </c>
      <c r="AB73" s="18">
        <f>+AB61+AB62+AB63+AB64+AB65+AB66+AB67+AB68+AB69+AB70+AB71+AB72</f>
        <v>60147109</v>
      </c>
      <c r="AC73" s="17">
        <f t="shared" ref="AC73:AC81" si="12">AA73-AB73</f>
        <v>754679</v>
      </c>
    </row>
    <row r="74" spans="2:29" ht="14.25">
      <c r="B74" s="36"/>
      <c r="C74" s="25" t="s">
        <v>71</v>
      </c>
      <c r="D74" s="26"/>
      <c r="E74" s="27">
        <f t="shared" ref="E74:Z74" si="13" xml:space="preserve"> +E60 - E73</f>
        <v>64128748</v>
      </c>
      <c r="F74" s="27">
        <f t="shared" si="13"/>
        <v>-1335001</v>
      </c>
      <c r="G74" s="27">
        <f t="shared" si="13"/>
        <v>-1474772</v>
      </c>
      <c r="H74" s="27">
        <f t="shared" si="13"/>
        <v>-9999999</v>
      </c>
      <c r="I74" s="27">
        <f t="shared" si="13"/>
        <v>0</v>
      </c>
      <c r="J74" s="27">
        <f t="shared" si="13"/>
        <v>-17303038</v>
      </c>
      <c r="K74" s="27">
        <f t="shared" si="13"/>
        <v>6440000</v>
      </c>
      <c r="L74" s="27">
        <f t="shared" si="13"/>
        <v>0</v>
      </c>
      <c r="M74" s="27">
        <f t="shared" si="13"/>
        <v>0</v>
      </c>
      <c r="N74" s="27">
        <f t="shared" si="13"/>
        <v>0</v>
      </c>
      <c r="O74" s="27">
        <f t="shared" si="13"/>
        <v>-6</v>
      </c>
      <c r="P74" s="27">
        <f t="shared" si="13"/>
        <v>0</v>
      </c>
      <c r="Q74" s="27">
        <f t="shared" si="13"/>
        <v>0</v>
      </c>
      <c r="R74" s="27">
        <f t="shared" si="13"/>
        <v>679999</v>
      </c>
      <c r="S74" s="27">
        <f t="shared" si="13"/>
        <v>512795</v>
      </c>
      <c r="T74" s="27">
        <f t="shared" si="13"/>
        <v>0</v>
      </c>
      <c r="U74" s="27">
        <f t="shared" si="13"/>
        <v>1190000</v>
      </c>
      <c r="V74" s="27">
        <f t="shared" si="13"/>
        <v>1614000</v>
      </c>
      <c r="W74" s="27">
        <f t="shared" si="13"/>
        <v>1515000</v>
      </c>
      <c r="X74" s="27">
        <f t="shared" si="13"/>
        <v>-20005603</v>
      </c>
      <c r="Y74" s="27">
        <f t="shared" si="13"/>
        <v>0</v>
      </c>
      <c r="Z74" s="27">
        <f t="shared" si="13"/>
        <v>0</v>
      </c>
      <c r="AA74" s="27">
        <f t="shared" si="11"/>
        <v>25962123</v>
      </c>
      <c r="AB74" s="18">
        <f xml:space="preserve"> +AB60 - AB73</f>
        <v>0</v>
      </c>
      <c r="AC74" s="27">
        <f t="shared" si="12"/>
        <v>25962123</v>
      </c>
    </row>
    <row r="75" spans="2:29" ht="14.25">
      <c r="B75" s="19" t="s">
        <v>72</v>
      </c>
      <c r="C75" s="28"/>
      <c r="D75" s="29"/>
      <c r="E75" s="30">
        <f t="shared" ref="E75:Z75" si="14" xml:space="preserve"> +E48 +E74</f>
        <v>32857683</v>
      </c>
      <c r="F75" s="30">
        <f t="shared" si="14"/>
        <v>38525885</v>
      </c>
      <c r="G75" s="30">
        <f t="shared" si="14"/>
        <v>-5217832</v>
      </c>
      <c r="H75" s="30">
        <f t="shared" si="14"/>
        <v>4189237</v>
      </c>
      <c r="I75" s="30">
        <f t="shared" si="14"/>
        <v>2439537</v>
      </c>
      <c r="J75" s="30">
        <f t="shared" si="14"/>
        <v>-17237201</v>
      </c>
      <c r="K75" s="30">
        <f t="shared" si="14"/>
        <v>31908466</v>
      </c>
      <c r="L75" s="30">
        <f t="shared" si="14"/>
        <v>-401022</v>
      </c>
      <c r="M75" s="30">
        <f t="shared" si="14"/>
        <v>19688844</v>
      </c>
      <c r="N75" s="30">
        <f t="shared" si="14"/>
        <v>3864477</v>
      </c>
      <c r="O75" s="30">
        <f t="shared" si="14"/>
        <v>4562554</v>
      </c>
      <c r="P75" s="30">
        <f t="shared" si="14"/>
        <v>32364049</v>
      </c>
      <c r="Q75" s="30">
        <f t="shared" si="14"/>
        <v>6168897</v>
      </c>
      <c r="R75" s="30">
        <f t="shared" si="14"/>
        <v>11276571</v>
      </c>
      <c r="S75" s="30">
        <f t="shared" si="14"/>
        <v>13277692</v>
      </c>
      <c r="T75" s="30">
        <f t="shared" si="14"/>
        <v>15484515</v>
      </c>
      <c r="U75" s="30">
        <f t="shared" si="14"/>
        <v>22265798</v>
      </c>
      <c r="V75" s="30">
        <f t="shared" si="14"/>
        <v>26036049</v>
      </c>
      <c r="W75" s="30">
        <f t="shared" si="14"/>
        <v>19283683</v>
      </c>
      <c r="X75" s="30">
        <f t="shared" si="14"/>
        <v>269706556</v>
      </c>
      <c r="Y75" s="30">
        <f t="shared" si="14"/>
        <v>2728908</v>
      </c>
      <c r="Z75" s="30">
        <f t="shared" si="14"/>
        <v>-12834787</v>
      </c>
      <c r="AA75" s="30">
        <f t="shared" si="11"/>
        <v>520938559</v>
      </c>
      <c r="AB75" s="18">
        <f xml:space="preserve"> +AB48 +AB74</f>
        <v>0</v>
      </c>
      <c r="AC75" s="30">
        <f t="shared" si="12"/>
        <v>520938559</v>
      </c>
    </row>
    <row r="76" spans="2:29" ht="14.25">
      <c r="B76" s="31" t="s">
        <v>73</v>
      </c>
      <c r="C76" s="28" t="s">
        <v>74</v>
      </c>
      <c r="D76" s="29"/>
      <c r="E76" s="30">
        <v>260437210</v>
      </c>
      <c r="F76" s="30">
        <v>772344897</v>
      </c>
      <c r="G76" s="30">
        <v>376679860</v>
      </c>
      <c r="H76" s="30">
        <v>239198263</v>
      </c>
      <c r="I76" s="30">
        <v>14572646</v>
      </c>
      <c r="J76" s="30">
        <v>17237201</v>
      </c>
      <c r="K76" s="30">
        <v>77923491</v>
      </c>
      <c r="L76" s="30">
        <v>34081874</v>
      </c>
      <c r="M76" s="30">
        <v>35247577</v>
      </c>
      <c r="N76" s="30">
        <v>28313941</v>
      </c>
      <c r="O76" s="30">
        <v>25136103</v>
      </c>
      <c r="P76" s="30">
        <v>58219597</v>
      </c>
      <c r="Q76" s="30">
        <v>13855586</v>
      </c>
      <c r="R76" s="30">
        <v>58388416</v>
      </c>
      <c r="S76" s="30">
        <v>40050645</v>
      </c>
      <c r="T76" s="30">
        <v>14256827</v>
      </c>
      <c r="U76" s="30">
        <v>75780990</v>
      </c>
      <c r="V76" s="30">
        <v>38056445</v>
      </c>
      <c r="W76" s="30">
        <v>29671945</v>
      </c>
      <c r="X76" s="30">
        <v>68976497</v>
      </c>
      <c r="Y76" s="30">
        <v>20369609</v>
      </c>
      <c r="Z76" s="30">
        <v>-19912465</v>
      </c>
      <c r="AA76" s="30">
        <f t="shared" si="11"/>
        <v>2278887155</v>
      </c>
      <c r="AB76" s="18"/>
      <c r="AC76" s="30">
        <f t="shared" si="12"/>
        <v>2278887155</v>
      </c>
    </row>
    <row r="77" spans="2:29" ht="14.25">
      <c r="B77" s="32"/>
      <c r="C77" s="28" t="s">
        <v>75</v>
      </c>
      <c r="D77" s="29"/>
      <c r="E77" s="30">
        <f t="shared" ref="E77:Z77" si="15" xml:space="preserve"> +E75 +E76</f>
        <v>293294893</v>
      </c>
      <c r="F77" s="30">
        <f t="shared" si="15"/>
        <v>810870782</v>
      </c>
      <c r="G77" s="30">
        <f t="shared" si="15"/>
        <v>371462028</v>
      </c>
      <c r="H77" s="30">
        <f t="shared" si="15"/>
        <v>243387500</v>
      </c>
      <c r="I77" s="30">
        <f t="shared" si="15"/>
        <v>17012183</v>
      </c>
      <c r="J77" s="30">
        <f t="shared" si="15"/>
        <v>0</v>
      </c>
      <c r="K77" s="30">
        <f t="shared" si="15"/>
        <v>109831957</v>
      </c>
      <c r="L77" s="30">
        <f t="shared" si="15"/>
        <v>33680852</v>
      </c>
      <c r="M77" s="30">
        <f t="shared" si="15"/>
        <v>54936421</v>
      </c>
      <c r="N77" s="30">
        <f t="shared" si="15"/>
        <v>32178418</v>
      </c>
      <c r="O77" s="30">
        <f t="shared" si="15"/>
        <v>29698657</v>
      </c>
      <c r="P77" s="30">
        <f t="shared" si="15"/>
        <v>90583646</v>
      </c>
      <c r="Q77" s="30">
        <f t="shared" si="15"/>
        <v>20024483</v>
      </c>
      <c r="R77" s="30">
        <f t="shared" si="15"/>
        <v>69664987</v>
      </c>
      <c r="S77" s="30">
        <f t="shared" si="15"/>
        <v>53328337</v>
      </c>
      <c r="T77" s="30">
        <f t="shared" si="15"/>
        <v>29741342</v>
      </c>
      <c r="U77" s="30">
        <f t="shared" si="15"/>
        <v>98046788</v>
      </c>
      <c r="V77" s="30">
        <f t="shared" si="15"/>
        <v>64092494</v>
      </c>
      <c r="W77" s="30">
        <f t="shared" si="15"/>
        <v>48955628</v>
      </c>
      <c r="X77" s="30">
        <f t="shared" si="15"/>
        <v>338683053</v>
      </c>
      <c r="Y77" s="30">
        <f t="shared" si="15"/>
        <v>23098517</v>
      </c>
      <c r="Z77" s="30">
        <f t="shared" si="15"/>
        <v>-32747252</v>
      </c>
      <c r="AA77" s="30">
        <f t="shared" si="11"/>
        <v>2799825714</v>
      </c>
      <c r="AB77" s="18">
        <f xml:space="preserve"> +AB75 +AB76</f>
        <v>0</v>
      </c>
      <c r="AC77" s="30">
        <f t="shared" si="12"/>
        <v>2799825714</v>
      </c>
    </row>
    <row r="78" spans="2:29" ht="14.25">
      <c r="B78" s="32"/>
      <c r="C78" s="28" t="s">
        <v>76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>
        <f t="shared" si="11"/>
        <v>0</v>
      </c>
      <c r="AB78" s="18"/>
      <c r="AC78" s="30">
        <f t="shared" si="12"/>
        <v>0</v>
      </c>
    </row>
    <row r="79" spans="2:29" ht="14.25">
      <c r="B79" s="32"/>
      <c r="C79" s="28" t="s">
        <v>77</v>
      </c>
      <c r="D79" s="29"/>
      <c r="E79" s="30"/>
      <c r="F79" s="30"/>
      <c r="G79" s="30">
        <v>2319000</v>
      </c>
      <c r="H79" s="30">
        <v>11210400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>
        <f t="shared" si="11"/>
        <v>13529400</v>
      </c>
      <c r="AB79" s="18"/>
      <c r="AC79" s="30">
        <f t="shared" si="12"/>
        <v>13529400</v>
      </c>
    </row>
    <row r="80" spans="2:29" ht="14.25">
      <c r="B80" s="32"/>
      <c r="C80" s="28" t="s">
        <v>78</v>
      </c>
      <c r="D80" s="29"/>
      <c r="E80" s="30"/>
      <c r="F80" s="30">
        <v>14700000</v>
      </c>
      <c r="G80" s="30"/>
      <c r="H80" s="30">
        <v>15930000</v>
      </c>
      <c r="I80" s="30"/>
      <c r="J80" s="30"/>
      <c r="K80" s="30">
        <v>25000000</v>
      </c>
      <c r="L80" s="30"/>
      <c r="M80" s="30">
        <v>14000000</v>
      </c>
      <c r="N80" s="30">
        <v>1000000</v>
      </c>
      <c r="O80" s="30">
        <v>2000000</v>
      </c>
      <c r="P80" s="30">
        <v>29000000</v>
      </c>
      <c r="Q80" s="30">
        <v>3000000</v>
      </c>
      <c r="R80" s="30">
        <v>6000000</v>
      </c>
      <c r="S80" s="30">
        <v>11000000</v>
      </c>
      <c r="T80" s="30">
        <v>15000000</v>
      </c>
      <c r="U80" s="30">
        <v>17000000</v>
      </c>
      <c r="V80" s="30">
        <v>20000000</v>
      </c>
      <c r="W80" s="30">
        <v>10000000</v>
      </c>
      <c r="X80" s="30"/>
      <c r="Y80" s="30"/>
      <c r="Z80" s="30"/>
      <c r="AA80" s="30">
        <f t="shared" si="11"/>
        <v>183630000</v>
      </c>
      <c r="AB80" s="18"/>
      <c r="AC80" s="30">
        <f t="shared" si="12"/>
        <v>183630000</v>
      </c>
    </row>
    <row r="81" spans="2:29" ht="14.25">
      <c r="B81" s="33"/>
      <c r="C81" s="28" t="s">
        <v>79</v>
      </c>
      <c r="D81" s="29"/>
      <c r="E81" s="30">
        <f t="shared" ref="E81:Z81" si="16" xml:space="preserve"> +E77 +E78 +E79 - E80</f>
        <v>293294893</v>
      </c>
      <c r="F81" s="30">
        <f t="shared" si="16"/>
        <v>796170782</v>
      </c>
      <c r="G81" s="30">
        <f t="shared" si="16"/>
        <v>373781028</v>
      </c>
      <c r="H81" s="30">
        <f t="shared" si="16"/>
        <v>238667900</v>
      </c>
      <c r="I81" s="30">
        <f t="shared" si="16"/>
        <v>17012183</v>
      </c>
      <c r="J81" s="30">
        <f t="shared" si="16"/>
        <v>0</v>
      </c>
      <c r="K81" s="30">
        <f t="shared" si="16"/>
        <v>84831957</v>
      </c>
      <c r="L81" s="30">
        <f t="shared" si="16"/>
        <v>33680852</v>
      </c>
      <c r="M81" s="30">
        <f t="shared" si="16"/>
        <v>40936421</v>
      </c>
      <c r="N81" s="30">
        <f t="shared" si="16"/>
        <v>31178418</v>
      </c>
      <c r="O81" s="30">
        <f t="shared" si="16"/>
        <v>27698657</v>
      </c>
      <c r="P81" s="30">
        <f t="shared" si="16"/>
        <v>61583646</v>
      </c>
      <c r="Q81" s="30">
        <f t="shared" si="16"/>
        <v>17024483</v>
      </c>
      <c r="R81" s="30">
        <f t="shared" si="16"/>
        <v>63664987</v>
      </c>
      <c r="S81" s="30">
        <f t="shared" si="16"/>
        <v>42328337</v>
      </c>
      <c r="T81" s="30">
        <f t="shared" si="16"/>
        <v>14741342</v>
      </c>
      <c r="U81" s="30">
        <f t="shared" si="16"/>
        <v>81046788</v>
      </c>
      <c r="V81" s="30">
        <f t="shared" si="16"/>
        <v>44092494</v>
      </c>
      <c r="W81" s="30">
        <f t="shared" si="16"/>
        <v>38955628</v>
      </c>
      <c r="X81" s="30">
        <f t="shared" si="16"/>
        <v>338683053</v>
      </c>
      <c r="Y81" s="30">
        <f t="shared" si="16"/>
        <v>23098517</v>
      </c>
      <c r="Z81" s="30">
        <f t="shared" si="16"/>
        <v>-32747252</v>
      </c>
      <c r="AA81" s="30">
        <f t="shared" si="11"/>
        <v>2629725114</v>
      </c>
      <c r="AB81" s="18">
        <f xml:space="preserve"> +AB77 +AB78 +AB79 - AB80</f>
        <v>0</v>
      </c>
      <c r="AC81" s="30">
        <f t="shared" si="12"/>
        <v>2629725114</v>
      </c>
    </row>
  </sheetData>
  <mergeCells count="13">
    <mergeCell ref="B76:B81"/>
    <mergeCell ref="B32:B47"/>
    <mergeCell ref="C32:C39"/>
    <mergeCell ref="C40:C46"/>
    <mergeCell ref="B49:B74"/>
    <mergeCell ref="C49:C60"/>
    <mergeCell ref="C61:C73"/>
    <mergeCell ref="B3:AC3"/>
    <mergeCell ref="B5:AC5"/>
    <mergeCell ref="B7:D7"/>
    <mergeCell ref="B8:B31"/>
    <mergeCell ref="C8:C20"/>
    <mergeCell ref="C21:C30"/>
  </mergeCells>
  <phoneticPr fontId="1"/>
  <pageMargins left="0.7" right="0.7" top="0.75" bottom="0.75" header="0.3" footer="0.3"/>
  <pageSetup paperSize="9" fitToHeight="0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1"/>
  <sheetViews>
    <sheetView showGridLines="0" tabSelected="1" workbookViewId="0">
      <selection activeCell="F34" sqref="F34"/>
    </sheetView>
  </sheetViews>
  <sheetFormatPr defaultRowHeight="13.5"/>
  <cols>
    <col min="1" max="3" width="2.875" customWidth="1"/>
    <col min="4" max="4" width="57.5" customWidth="1"/>
    <col min="5" max="8" width="20.7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1">
      <c r="B2" s="5"/>
      <c r="C2" s="5"/>
      <c r="D2" s="5"/>
      <c r="E2" s="5"/>
      <c r="F2" s="3"/>
      <c r="G2" s="4"/>
      <c r="H2" s="4" t="s">
        <v>92</v>
      </c>
    </row>
    <row r="3" spans="2:8" ht="21">
      <c r="B3" s="37" t="s">
        <v>123</v>
      </c>
      <c r="C3" s="37"/>
      <c r="D3" s="37"/>
      <c r="E3" s="37"/>
      <c r="F3" s="37"/>
      <c r="G3" s="37"/>
      <c r="H3" s="37"/>
    </row>
    <row r="4" spans="2:8" ht="14.25">
      <c r="B4" s="6"/>
      <c r="C4" s="6"/>
      <c r="D4" s="6"/>
      <c r="E4" s="6"/>
      <c r="F4" s="6"/>
      <c r="G4" s="3"/>
      <c r="H4" s="3"/>
    </row>
    <row r="5" spans="2:8" ht="21">
      <c r="B5" s="38" t="s">
        <v>2</v>
      </c>
      <c r="C5" s="38"/>
      <c r="D5" s="38"/>
      <c r="E5" s="38"/>
      <c r="F5" s="38"/>
      <c r="G5" s="38"/>
      <c r="H5" s="38"/>
    </row>
    <row r="6" spans="2:8" ht="15.75">
      <c r="B6" s="7"/>
      <c r="C6" s="7"/>
      <c r="D6" s="7"/>
      <c r="E6" s="7"/>
      <c r="F6" s="3"/>
      <c r="G6" s="3"/>
      <c r="H6" s="7" t="s">
        <v>3</v>
      </c>
    </row>
    <row r="7" spans="2:8" ht="14.25">
      <c r="B7" s="41" t="s">
        <v>4</v>
      </c>
      <c r="C7" s="42"/>
      <c r="D7" s="43"/>
      <c r="E7" s="44" t="s">
        <v>124</v>
      </c>
      <c r="F7" s="45" t="s">
        <v>116</v>
      </c>
      <c r="G7" s="45" t="s">
        <v>117</v>
      </c>
      <c r="H7" s="45" t="s">
        <v>118</v>
      </c>
    </row>
    <row r="8" spans="2:8" ht="14.25">
      <c r="B8" s="34" t="s">
        <v>8</v>
      </c>
      <c r="C8" s="34" t="s">
        <v>9</v>
      </c>
      <c r="D8" s="9" t="s">
        <v>10</v>
      </c>
      <c r="E8" s="10"/>
      <c r="F8" s="10">
        <f>+E8</f>
        <v>0</v>
      </c>
      <c r="G8" s="11"/>
      <c r="H8" s="10">
        <f>F8-G8</f>
        <v>0</v>
      </c>
    </row>
    <row r="9" spans="2:8" ht="14.25">
      <c r="B9" s="35"/>
      <c r="C9" s="35"/>
      <c r="D9" s="12" t="s">
        <v>11</v>
      </c>
      <c r="E9" s="13"/>
      <c r="F9" s="13">
        <f t="shared" ref="F9:F72" si="0">+E9</f>
        <v>0</v>
      </c>
      <c r="G9" s="14"/>
      <c r="H9" s="13">
        <f t="shared" ref="H9:H72" si="1">F9-G9</f>
        <v>0</v>
      </c>
    </row>
    <row r="10" spans="2:8" ht="14.25">
      <c r="B10" s="35"/>
      <c r="C10" s="35"/>
      <c r="D10" s="12" t="s">
        <v>12</v>
      </c>
      <c r="E10" s="13"/>
      <c r="F10" s="13">
        <f t="shared" si="0"/>
        <v>0</v>
      </c>
      <c r="G10" s="14"/>
      <c r="H10" s="13">
        <f t="shared" si="1"/>
        <v>0</v>
      </c>
    </row>
    <row r="11" spans="2:8" ht="14.25">
      <c r="B11" s="35"/>
      <c r="C11" s="35"/>
      <c r="D11" s="12" t="s">
        <v>13</v>
      </c>
      <c r="E11" s="13"/>
      <c r="F11" s="13">
        <f t="shared" si="0"/>
        <v>0</v>
      </c>
      <c r="G11" s="14"/>
      <c r="H11" s="13">
        <f t="shared" si="1"/>
        <v>0</v>
      </c>
    </row>
    <row r="12" spans="2:8" ht="14.25">
      <c r="B12" s="35"/>
      <c r="C12" s="35"/>
      <c r="D12" s="12" t="s">
        <v>14</v>
      </c>
      <c r="E12" s="13"/>
      <c r="F12" s="13">
        <f t="shared" si="0"/>
        <v>0</v>
      </c>
      <c r="G12" s="14"/>
      <c r="H12" s="13">
        <f t="shared" si="1"/>
        <v>0</v>
      </c>
    </row>
    <row r="13" spans="2:8" ht="14.25">
      <c r="B13" s="35"/>
      <c r="C13" s="35"/>
      <c r="D13" s="12" t="s">
        <v>15</v>
      </c>
      <c r="E13" s="13"/>
      <c r="F13" s="13">
        <f t="shared" si="0"/>
        <v>0</v>
      </c>
      <c r="G13" s="14"/>
      <c r="H13" s="13">
        <f t="shared" si="1"/>
        <v>0</v>
      </c>
    </row>
    <row r="14" spans="2:8" ht="14.25">
      <c r="B14" s="35"/>
      <c r="C14" s="35"/>
      <c r="D14" s="12" t="s">
        <v>16</v>
      </c>
      <c r="E14" s="13"/>
      <c r="F14" s="13">
        <f t="shared" si="0"/>
        <v>0</v>
      </c>
      <c r="G14" s="14"/>
      <c r="H14" s="13">
        <f t="shared" si="1"/>
        <v>0</v>
      </c>
    </row>
    <row r="15" spans="2:8" ht="14.25">
      <c r="B15" s="35"/>
      <c r="C15" s="35"/>
      <c r="D15" s="12" t="s">
        <v>17</v>
      </c>
      <c r="E15" s="13"/>
      <c r="F15" s="13">
        <f t="shared" si="0"/>
        <v>0</v>
      </c>
      <c r="G15" s="14"/>
      <c r="H15" s="13">
        <f t="shared" si="1"/>
        <v>0</v>
      </c>
    </row>
    <row r="16" spans="2:8" ht="14.25">
      <c r="B16" s="35"/>
      <c r="C16" s="35"/>
      <c r="D16" s="12" t="s">
        <v>18</v>
      </c>
      <c r="E16" s="13"/>
      <c r="F16" s="13">
        <f t="shared" si="0"/>
        <v>0</v>
      </c>
      <c r="G16" s="14"/>
      <c r="H16" s="13">
        <f t="shared" si="1"/>
        <v>0</v>
      </c>
    </row>
    <row r="17" spans="2:8" ht="14.25">
      <c r="B17" s="35"/>
      <c r="C17" s="35"/>
      <c r="D17" s="12" t="s">
        <v>19</v>
      </c>
      <c r="E17" s="13">
        <v>8490794</v>
      </c>
      <c r="F17" s="13">
        <f t="shared" si="0"/>
        <v>8490794</v>
      </c>
      <c r="G17" s="14"/>
      <c r="H17" s="13">
        <f t="shared" si="1"/>
        <v>8490794</v>
      </c>
    </row>
    <row r="18" spans="2:8" ht="14.25">
      <c r="B18" s="35"/>
      <c r="C18" s="35"/>
      <c r="D18" s="12" t="s">
        <v>20</v>
      </c>
      <c r="E18" s="13"/>
      <c r="F18" s="13">
        <f t="shared" si="0"/>
        <v>0</v>
      </c>
      <c r="G18" s="14"/>
      <c r="H18" s="13">
        <f t="shared" si="1"/>
        <v>0</v>
      </c>
    </row>
    <row r="19" spans="2:8" ht="14.25">
      <c r="B19" s="35"/>
      <c r="C19" s="35"/>
      <c r="D19" s="12" t="s">
        <v>21</v>
      </c>
      <c r="E19" s="13"/>
      <c r="F19" s="13">
        <f t="shared" si="0"/>
        <v>0</v>
      </c>
      <c r="G19" s="15"/>
      <c r="H19" s="13">
        <f t="shared" si="1"/>
        <v>0</v>
      </c>
    </row>
    <row r="20" spans="2:8" ht="14.25">
      <c r="B20" s="35"/>
      <c r="C20" s="36"/>
      <c r="D20" s="16" t="s">
        <v>22</v>
      </c>
      <c r="E20" s="17">
        <f>+E8+E9+E10+E11+E12+E13+E14+E15+E16+E17+E18+E19</f>
        <v>8490794</v>
      </c>
      <c r="F20" s="17">
        <f t="shared" si="0"/>
        <v>8490794</v>
      </c>
      <c r="G20" s="18">
        <f>+G8+G9+G10+G11+G12+G13+G14+G15+G16+G17+G18+G19</f>
        <v>0</v>
      </c>
      <c r="H20" s="17">
        <f t="shared" si="1"/>
        <v>8490794</v>
      </c>
    </row>
    <row r="21" spans="2:8" ht="14.25">
      <c r="B21" s="35"/>
      <c r="C21" s="34" t="s">
        <v>23</v>
      </c>
      <c r="D21" s="12" t="s">
        <v>24</v>
      </c>
      <c r="E21" s="13"/>
      <c r="F21" s="13">
        <f t="shared" si="0"/>
        <v>0</v>
      </c>
      <c r="G21" s="11"/>
      <c r="H21" s="13">
        <f t="shared" si="1"/>
        <v>0</v>
      </c>
    </row>
    <row r="22" spans="2:8" ht="14.25">
      <c r="B22" s="35"/>
      <c r="C22" s="35"/>
      <c r="D22" s="12" t="s">
        <v>25</v>
      </c>
      <c r="E22" s="13"/>
      <c r="F22" s="13">
        <f t="shared" si="0"/>
        <v>0</v>
      </c>
      <c r="G22" s="14"/>
      <c r="H22" s="13">
        <f t="shared" si="1"/>
        <v>0</v>
      </c>
    </row>
    <row r="23" spans="2:8" ht="14.25">
      <c r="B23" s="35"/>
      <c r="C23" s="35"/>
      <c r="D23" s="12" t="s">
        <v>26</v>
      </c>
      <c r="E23" s="13">
        <v>2676433</v>
      </c>
      <c r="F23" s="13">
        <f t="shared" si="0"/>
        <v>2676433</v>
      </c>
      <c r="G23" s="14"/>
      <c r="H23" s="13">
        <f t="shared" si="1"/>
        <v>2676433</v>
      </c>
    </row>
    <row r="24" spans="2:8" ht="14.25">
      <c r="B24" s="35"/>
      <c r="C24" s="35"/>
      <c r="D24" s="12" t="s">
        <v>27</v>
      </c>
      <c r="E24" s="13"/>
      <c r="F24" s="13">
        <f t="shared" si="0"/>
        <v>0</v>
      </c>
      <c r="G24" s="14"/>
      <c r="H24" s="13">
        <f t="shared" si="1"/>
        <v>0</v>
      </c>
    </row>
    <row r="25" spans="2:8" ht="14.25">
      <c r="B25" s="35"/>
      <c r="C25" s="35"/>
      <c r="D25" s="12" t="s">
        <v>28</v>
      </c>
      <c r="E25" s="13">
        <v>92400</v>
      </c>
      <c r="F25" s="13">
        <f t="shared" si="0"/>
        <v>92400</v>
      </c>
      <c r="G25" s="14"/>
      <c r="H25" s="13">
        <f t="shared" si="1"/>
        <v>92400</v>
      </c>
    </row>
    <row r="26" spans="2:8" ht="14.25">
      <c r="B26" s="35"/>
      <c r="C26" s="35"/>
      <c r="D26" s="12" t="s">
        <v>29</v>
      </c>
      <c r="E26" s="13"/>
      <c r="F26" s="13">
        <f t="shared" si="0"/>
        <v>0</v>
      </c>
      <c r="G26" s="14"/>
      <c r="H26" s="13">
        <f t="shared" si="1"/>
        <v>0</v>
      </c>
    </row>
    <row r="27" spans="2:8" ht="14.25">
      <c r="B27" s="35"/>
      <c r="C27" s="35"/>
      <c r="D27" s="12" t="s">
        <v>30</v>
      </c>
      <c r="E27" s="13">
        <v>499090</v>
      </c>
      <c r="F27" s="13">
        <f t="shared" si="0"/>
        <v>499090</v>
      </c>
      <c r="G27" s="14"/>
      <c r="H27" s="13">
        <f t="shared" si="1"/>
        <v>499090</v>
      </c>
    </row>
    <row r="28" spans="2:8" ht="14.25">
      <c r="B28" s="35"/>
      <c r="C28" s="35"/>
      <c r="D28" s="12" t="s">
        <v>31</v>
      </c>
      <c r="E28" s="13"/>
      <c r="F28" s="13">
        <f t="shared" si="0"/>
        <v>0</v>
      </c>
      <c r="G28" s="14"/>
      <c r="H28" s="13">
        <f t="shared" si="1"/>
        <v>0</v>
      </c>
    </row>
    <row r="29" spans="2:8" ht="14.25">
      <c r="B29" s="35"/>
      <c r="C29" s="35"/>
      <c r="D29" s="12" t="s">
        <v>32</v>
      </c>
      <c r="E29" s="13"/>
      <c r="F29" s="13">
        <f t="shared" si="0"/>
        <v>0</v>
      </c>
      <c r="G29" s="15"/>
      <c r="H29" s="13">
        <f t="shared" si="1"/>
        <v>0</v>
      </c>
    </row>
    <row r="30" spans="2:8" ht="14.25">
      <c r="B30" s="35"/>
      <c r="C30" s="36"/>
      <c r="D30" s="16" t="s">
        <v>33</v>
      </c>
      <c r="E30" s="17">
        <f>+E21+E22+E23+E24+E25+E26+E27+E28+E29</f>
        <v>3267923</v>
      </c>
      <c r="F30" s="17">
        <f t="shared" si="0"/>
        <v>3267923</v>
      </c>
      <c r="G30" s="18">
        <f>+G21+G22+G23+G24+G25+G26+G27+G28+G29</f>
        <v>0</v>
      </c>
      <c r="H30" s="17">
        <f t="shared" si="1"/>
        <v>3267923</v>
      </c>
    </row>
    <row r="31" spans="2:8" ht="14.25">
      <c r="B31" s="36"/>
      <c r="C31" s="19" t="s">
        <v>34</v>
      </c>
      <c r="D31" s="20"/>
      <c r="E31" s="21">
        <f xml:space="preserve"> +E20 - E30</f>
        <v>5222871</v>
      </c>
      <c r="F31" s="21">
        <f t="shared" si="0"/>
        <v>5222871</v>
      </c>
      <c r="G31" s="18">
        <f xml:space="preserve"> +G20 - G30</f>
        <v>0</v>
      </c>
      <c r="H31" s="21">
        <f t="shared" si="1"/>
        <v>5222871</v>
      </c>
    </row>
    <row r="32" spans="2:8" ht="14.25">
      <c r="B32" s="34" t="s">
        <v>35</v>
      </c>
      <c r="C32" s="34" t="s">
        <v>9</v>
      </c>
      <c r="D32" s="12" t="s">
        <v>36</v>
      </c>
      <c r="E32" s="13"/>
      <c r="F32" s="13">
        <f t="shared" si="0"/>
        <v>0</v>
      </c>
      <c r="G32" s="11"/>
      <c r="H32" s="13">
        <f t="shared" si="1"/>
        <v>0</v>
      </c>
    </row>
    <row r="33" spans="2:8" ht="14.25">
      <c r="B33" s="35"/>
      <c r="C33" s="35"/>
      <c r="D33" s="12" t="s">
        <v>37</v>
      </c>
      <c r="E33" s="13">
        <v>313</v>
      </c>
      <c r="F33" s="13">
        <f t="shared" si="0"/>
        <v>313</v>
      </c>
      <c r="G33" s="14"/>
      <c r="H33" s="13">
        <f t="shared" si="1"/>
        <v>313</v>
      </c>
    </row>
    <row r="34" spans="2:8" ht="14.25">
      <c r="B34" s="35"/>
      <c r="C34" s="35"/>
      <c r="D34" s="12" t="s">
        <v>38</v>
      </c>
      <c r="E34" s="13"/>
      <c r="F34" s="13">
        <f t="shared" si="0"/>
        <v>0</v>
      </c>
      <c r="G34" s="14"/>
      <c r="H34" s="13">
        <f t="shared" si="1"/>
        <v>0</v>
      </c>
    </row>
    <row r="35" spans="2:8" ht="14.25">
      <c r="B35" s="35"/>
      <c r="C35" s="35"/>
      <c r="D35" s="12" t="s">
        <v>39</v>
      </c>
      <c r="E35" s="13"/>
      <c r="F35" s="13">
        <f t="shared" si="0"/>
        <v>0</v>
      </c>
      <c r="G35" s="14"/>
      <c r="H35" s="13">
        <f t="shared" si="1"/>
        <v>0</v>
      </c>
    </row>
    <row r="36" spans="2:8" ht="14.25">
      <c r="B36" s="35"/>
      <c r="C36" s="35"/>
      <c r="D36" s="12" t="s">
        <v>40</v>
      </c>
      <c r="E36" s="13"/>
      <c r="F36" s="13">
        <f t="shared" si="0"/>
        <v>0</v>
      </c>
      <c r="G36" s="14"/>
      <c r="H36" s="13">
        <f t="shared" si="1"/>
        <v>0</v>
      </c>
    </row>
    <row r="37" spans="2:8" ht="14.25">
      <c r="B37" s="35"/>
      <c r="C37" s="35"/>
      <c r="D37" s="12" t="s">
        <v>41</v>
      </c>
      <c r="E37" s="13"/>
      <c r="F37" s="13">
        <f t="shared" si="0"/>
        <v>0</v>
      </c>
      <c r="G37" s="14"/>
      <c r="H37" s="13">
        <f t="shared" si="1"/>
        <v>0</v>
      </c>
    </row>
    <row r="38" spans="2:8" ht="14.25">
      <c r="B38" s="35"/>
      <c r="C38" s="35"/>
      <c r="D38" s="12" t="s">
        <v>42</v>
      </c>
      <c r="E38" s="13"/>
      <c r="F38" s="13">
        <f t="shared" si="0"/>
        <v>0</v>
      </c>
      <c r="G38" s="15"/>
      <c r="H38" s="13">
        <f t="shared" si="1"/>
        <v>0</v>
      </c>
    </row>
    <row r="39" spans="2:8" ht="14.25">
      <c r="B39" s="35"/>
      <c r="C39" s="36"/>
      <c r="D39" s="16" t="s">
        <v>43</v>
      </c>
      <c r="E39" s="17">
        <f>+E32+E33+E34+E35+E36+E37+E38</f>
        <v>313</v>
      </c>
      <c r="F39" s="17">
        <f t="shared" si="0"/>
        <v>313</v>
      </c>
      <c r="G39" s="18">
        <f>+G32+G33+G34+G35+G36+G37+G38</f>
        <v>0</v>
      </c>
      <c r="H39" s="17">
        <f t="shared" si="1"/>
        <v>313</v>
      </c>
    </row>
    <row r="40" spans="2:8" ht="14.25">
      <c r="B40" s="35"/>
      <c r="C40" s="34" t="s">
        <v>23</v>
      </c>
      <c r="D40" s="12" t="s">
        <v>44</v>
      </c>
      <c r="E40" s="13"/>
      <c r="F40" s="13">
        <f t="shared" si="0"/>
        <v>0</v>
      </c>
      <c r="G40" s="11"/>
      <c r="H40" s="13">
        <f t="shared" si="1"/>
        <v>0</v>
      </c>
    </row>
    <row r="41" spans="2:8" ht="14.25">
      <c r="B41" s="35"/>
      <c r="C41" s="35"/>
      <c r="D41" s="12" t="s">
        <v>45</v>
      </c>
      <c r="E41" s="13"/>
      <c r="F41" s="13">
        <f t="shared" si="0"/>
        <v>0</v>
      </c>
      <c r="G41" s="14"/>
      <c r="H41" s="13">
        <f t="shared" si="1"/>
        <v>0</v>
      </c>
    </row>
    <row r="42" spans="2:8" ht="14.25">
      <c r="B42" s="35"/>
      <c r="C42" s="35"/>
      <c r="D42" s="12" t="s">
        <v>46</v>
      </c>
      <c r="E42" s="13"/>
      <c r="F42" s="13">
        <f t="shared" si="0"/>
        <v>0</v>
      </c>
      <c r="G42" s="14"/>
      <c r="H42" s="13">
        <f t="shared" si="1"/>
        <v>0</v>
      </c>
    </row>
    <row r="43" spans="2:8" ht="14.25">
      <c r="B43" s="35"/>
      <c r="C43" s="35"/>
      <c r="D43" s="12" t="s">
        <v>47</v>
      </c>
      <c r="E43" s="13"/>
      <c r="F43" s="13">
        <f t="shared" si="0"/>
        <v>0</v>
      </c>
      <c r="G43" s="14"/>
      <c r="H43" s="13">
        <f t="shared" si="1"/>
        <v>0</v>
      </c>
    </row>
    <row r="44" spans="2:8" ht="14.25">
      <c r="B44" s="35"/>
      <c r="C44" s="35"/>
      <c r="D44" s="12" t="s">
        <v>48</v>
      </c>
      <c r="E44" s="13"/>
      <c r="F44" s="13">
        <f t="shared" si="0"/>
        <v>0</v>
      </c>
      <c r="G44" s="14"/>
      <c r="H44" s="13">
        <f t="shared" si="1"/>
        <v>0</v>
      </c>
    </row>
    <row r="45" spans="2:8" ht="14.25">
      <c r="B45" s="35"/>
      <c r="C45" s="35"/>
      <c r="D45" s="12" t="s">
        <v>49</v>
      </c>
      <c r="E45" s="13"/>
      <c r="F45" s="13">
        <f t="shared" si="0"/>
        <v>0</v>
      </c>
      <c r="G45" s="15"/>
      <c r="H45" s="13">
        <f t="shared" si="1"/>
        <v>0</v>
      </c>
    </row>
    <row r="46" spans="2:8" ht="14.25">
      <c r="B46" s="35"/>
      <c r="C46" s="36"/>
      <c r="D46" s="16" t="s">
        <v>50</v>
      </c>
      <c r="E46" s="17">
        <f>+E40+E41+E42+E43+E44+E45</f>
        <v>0</v>
      </c>
      <c r="F46" s="17">
        <f t="shared" si="0"/>
        <v>0</v>
      </c>
      <c r="G46" s="18">
        <f>+G40+G41+G42+G43+G44+G45</f>
        <v>0</v>
      </c>
      <c r="H46" s="17">
        <f t="shared" si="1"/>
        <v>0</v>
      </c>
    </row>
    <row r="47" spans="2:8" ht="14.25">
      <c r="B47" s="36"/>
      <c r="C47" s="19" t="s">
        <v>51</v>
      </c>
      <c r="D47" s="22"/>
      <c r="E47" s="23">
        <f xml:space="preserve"> +E39 - E46</f>
        <v>313</v>
      </c>
      <c r="F47" s="23">
        <f t="shared" si="0"/>
        <v>313</v>
      </c>
      <c r="G47" s="18">
        <f xml:space="preserve"> +G39 - G46</f>
        <v>0</v>
      </c>
      <c r="H47" s="23">
        <f t="shared" si="1"/>
        <v>313</v>
      </c>
    </row>
    <row r="48" spans="2:8" ht="14.25">
      <c r="B48" s="19" t="s">
        <v>52</v>
      </c>
      <c r="C48" s="24"/>
      <c r="D48" s="20"/>
      <c r="E48" s="21">
        <f xml:space="preserve"> +E31 +E47</f>
        <v>5223184</v>
      </c>
      <c r="F48" s="21">
        <f t="shared" si="0"/>
        <v>5223184</v>
      </c>
      <c r="G48" s="18">
        <f xml:space="preserve"> +G31 +G47</f>
        <v>0</v>
      </c>
      <c r="H48" s="21">
        <f t="shared" si="1"/>
        <v>5223184</v>
      </c>
    </row>
    <row r="49" spans="2:8" ht="14.25">
      <c r="B49" s="34" t="s">
        <v>53</v>
      </c>
      <c r="C49" s="34" t="s">
        <v>9</v>
      </c>
      <c r="D49" s="12" t="s">
        <v>54</v>
      </c>
      <c r="E49" s="13"/>
      <c r="F49" s="13">
        <f t="shared" si="0"/>
        <v>0</v>
      </c>
      <c r="G49" s="11"/>
      <c r="H49" s="13">
        <f t="shared" si="1"/>
        <v>0</v>
      </c>
    </row>
    <row r="50" spans="2:8" ht="14.25">
      <c r="B50" s="35"/>
      <c r="C50" s="35"/>
      <c r="D50" s="12" t="s">
        <v>55</v>
      </c>
      <c r="E50" s="13"/>
      <c r="F50" s="13">
        <f t="shared" si="0"/>
        <v>0</v>
      </c>
      <c r="G50" s="14"/>
      <c r="H50" s="13">
        <f t="shared" si="1"/>
        <v>0</v>
      </c>
    </row>
    <row r="51" spans="2:8" ht="14.25">
      <c r="B51" s="35"/>
      <c r="C51" s="35"/>
      <c r="D51" s="12" t="s">
        <v>56</v>
      </c>
      <c r="E51" s="13"/>
      <c r="F51" s="13">
        <f t="shared" si="0"/>
        <v>0</v>
      </c>
      <c r="G51" s="14"/>
      <c r="H51" s="13">
        <f t="shared" si="1"/>
        <v>0</v>
      </c>
    </row>
    <row r="52" spans="2:8" ht="14.25">
      <c r="B52" s="35"/>
      <c r="C52" s="35"/>
      <c r="D52" s="12" t="s">
        <v>57</v>
      </c>
      <c r="E52" s="13"/>
      <c r="F52" s="13">
        <f t="shared" si="0"/>
        <v>0</v>
      </c>
      <c r="G52" s="14"/>
      <c r="H52" s="13">
        <f t="shared" si="1"/>
        <v>0</v>
      </c>
    </row>
    <row r="53" spans="2:8" ht="14.25">
      <c r="B53" s="35"/>
      <c r="C53" s="35"/>
      <c r="D53" s="12" t="s">
        <v>58</v>
      </c>
      <c r="E53" s="13"/>
      <c r="F53" s="13">
        <f t="shared" si="0"/>
        <v>0</v>
      </c>
      <c r="G53" s="14"/>
      <c r="H53" s="13">
        <f t="shared" si="1"/>
        <v>0</v>
      </c>
    </row>
    <row r="54" spans="2:8" ht="14.25">
      <c r="B54" s="35"/>
      <c r="C54" s="35"/>
      <c r="D54" s="12" t="s">
        <v>88</v>
      </c>
      <c r="E54" s="13"/>
      <c r="F54" s="13">
        <f t="shared" si="0"/>
        <v>0</v>
      </c>
      <c r="G54" s="14"/>
      <c r="H54" s="13">
        <f t="shared" si="1"/>
        <v>0</v>
      </c>
    </row>
    <row r="55" spans="2:8" ht="14.25">
      <c r="B55" s="35"/>
      <c r="C55" s="35"/>
      <c r="D55" s="12" t="s">
        <v>119</v>
      </c>
      <c r="E55" s="13"/>
      <c r="F55" s="13">
        <f t="shared" si="0"/>
        <v>0</v>
      </c>
      <c r="G55" s="14"/>
      <c r="H55" s="13">
        <f t="shared" si="1"/>
        <v>0</v>
      </c>
    </row>
    <row r="56" spans="2:8" ht="14.25">
      <c r="B56" s="35"/>
      <c r="C56" s="35"/>
      <c r="D56" s="12" t="s">
        <v>59</v>
      </c>
      <c r="E56" s="13"/>
      <c r="F56" s="13">
        <f t="shared" si="0"/>
        <v>0</v>
      </c>
      <c r="G56" s="14"/>
      <c r="H56" s="13">
        <f t="shared" si="1"/>
        <v>0</v>
      </c>
    </row>
    <row r="57" spans="2:8" ht="14.25">
      <c r="B57" s="35"/>
      <c r="C57" s="35"/>
      <c r="D57" s="12" t="s">
        <v>89</v>
      </c>
      <c r="E57" s="13"/>
      <c r="F57" s="13">
        <f t="shared" si="0"/>
        <v>0</v>
      </c>
      <c r="G57" s="14"/>
      <c r="H57" s="13">
        <f t="shared" si="1"/>
        <v>0</v>
      </c>
    </row>
    <row r="58" spans="2:8" ht="14.25">
      <c r="B58" s="35"/>
      <c r="C58" s="35"/>
      <c r="D58" s="12" t="s">
        <v>120</v>
      </c>
      <c r="E58" s="13"/>
      <c r="F58" s="13">
        <f t="shared" si="0"/>
        <v>0</v>
      </c>
      <c r="G58" s="14"/>
      <c r="H58" s="13">
        <f t="shared" si="1"/>
        <v>0</v>
      </c>
    </row>
    <row r="59" spans="2:8" ht="14.25">
      <c r="B59" s="35"/>
      <c r="C59" s="35"/>
      <c r="D59" s="12" t="s">
        <v>60</v>
      </c>
      <c r="E59" s="13"/>
      <c r="F59" s="13">
        <f t="shared" si="0"/>
        <v>0</v>
      </c>
      <c r="G59" s="15"/>
      <c r="H59" s="13">
        <f t="shared" si="1"/>
        <v>0</v>
      </c>
    </row>
    <row r="60" spans="2:8" ht="14.25">
      <c r="B60" s="35"/>
      <c r="C60" s="36"/>
      <c r="D60" s="16" t="s">
        <v>61</v>
      </c>
      <c r="E60" s="17">
        <f>+E49+E50+E51+E52+E53+E54+E55+E56+E57+E58+E59</f>
        <v>0</v>
      </c>
      <c r="F60" s="17">
        <f t="shared" si="0"/>
        <v>0</v>
      </c>
      <c r="G60" s="18">
        <f>+G49+G50+G51+G52+G53+G54+G55+G56+G57+G58+G59</f>
        <v>0</v>
      </c>
      <c r="H60" s="17">
        <f t="shared" si="1"/>
        <v>0</v>
      </c>
    </row>
    <row r="61" spans="2:8" ht="14.25">
      <c r="B61" s="35"/>
      <c r="C61" s="34" t="s">
        <v>23</v>
      </c>
      <c r="D61" s="12" t="s">
        <v>62</v>
      </c>
      <c r="E61" s="13"/>
      <c r="F61" s="13">
        <f t="shared" si="0"/>
        <v>0</v>
      </c>
      <c r="G61" s="11"/>
      <c r="H61" s="13">
        <f t="shared" si="1"/>
        <v>0</v>
      </c>
    </row>
    <row r="62" spans="2:8" ht="14.25">
      <c r="B62" s="35"/>
      <c r="C62" s="35"/>
      <c r="D62" s="12" t="s">
        <v>63</v>
      </c>
      <c r="E62" s="13"/>
      <c r="F62" s="13">
        <f t="shared" si="0"/>
        <v>0</v>
      </c>
      <c r="G62" s="14"/>
      <c r="H62" s="13">
        <f t="shared" si="1"/>
        <v>0</v>
      </c>
    </row>
    <row r="63" spans="2:8" ht="14.25">
      <c r="B63" s="35"/>
      <c r="C63" s="35"/>
      <c r="D63" s="12" t="s">
        <v>64</v>
      </c>
      <c r="E63" s="13"/>
      <c r="F63" s="13">
        <f t="shared" si="0"/>
        <v>0</v>
      </c>
      <c r="G63" s="14"/>
      <c r="H63" s="13">
        <f t="shared" si="1"/>
        <v>0</v>
      </c>
    </row>
    <row r="64" spans="2:8" ht="14.25">
      <c r="B64" s="35"/>
      <c r="C64" s="35"/>
      <c r="D64" s="12" t="s">
        <v>65</v>
      </c>
      <c r="E64" s="13"/>
      <c r="F64" s="13">
        <f t="shared" si="0"/>
        <v>0</v>
      </c>
      <c r="G64" s="14"/>
      <c r="H64" s="13">
        <f t="shared" si="1"/>
        <v>0</v>
      </c>
    </row>
    <row r="65" spans="2:8" ht="14.25">
      <c r="B65" s="35"/>
      <c r="C65" s="35"/>
      <c r="D65" s="12" t="s">
        <v>66</v>
      </c>
      <c r="E65" s="13"/>
      <c r="F65" s="13">
        <f t="shared" si="0"/>
        <v>0</v>
      </c>
      <c r="G65" s="14"/>
      <c r="H65" s="13">
        <f t="shared" si="1"/>
        <v>0</v>
      </c>
    </row>
    <row r="66" spans="2:8" ht="14.25">
      <c r="B66" s="35"/>
      <c r="C66" s="35"/>
      <c r="D66" s="12" t="s">
        <v>67</v>
      </c>
      <c r="E66" s="13"/>
      <c r="F66" s="13">
        <f t="shared" si="0"/>
        <v>0</v>
      </c>
      <c r="G66" s="14"/>
      <c r="H66" s="13">
        <f t="shared" si="1"/>
        <v>0</v>
      </c>
    </row>
    <row r="67" spans="2:8" ht="14.25">
      <c r="B67" s="35"/>
      <c r="C67" s="35"/>
      <c r="D67" s="12" t="s">
        <v>90</v>
      </c>
      <c r="E67" s="13">
        <v>5100000</v>
      </c>
      <c r="F67" s="13">
        <f t="shared" si="0"/>
        <v>5100000</v>
      </c>
      <c r="G67" s="14"/>
      <c r="H67" s="13">
        <f t="shared" si="1"/>
        <v>5100000</v>
      </c>
    </row>
    <row r="68" spans="2:8" ht="14.25">
      <c r="B68" s="35"/>
      <c r="C68" s="35"/>
      <c r="D68" s="12" t="s">
        <v>121</v>
      </c>
      <c r="E68" s="13"/>
      <c r="F68" s="13">
        <f t="shared" si="0"/>
        <v>0</v>
      </c>
      <c r="G68" s="14"/>
      <c r="H68" s="13">
        <f t="shared" si="1"/>
        <v>0</v>
      </c>
    </row>
    <row r="69" spans="2:8" ht="14.25">
      <c r="B69" s="35"/>
      <c r="C69" s="35"/>
      <c r="D69" s="12" t="s">
        <v>68</v>
      </c>
      <c r="E69" s="13"/>
      <c r="F69" s="13">
        <f t="shared" si="0"/>
        <v>0</v>
      </c>
      <c r="G69" s="14"/>
      <c r="H69" s="13">
        <f t="shared" si="1"/>
        <v>0</v>
      </c>
    </row>
    <row r="70" spans="2:8" ht="14.25">
      <c r="B70" s="35"/>
      <c r="C70" s="35"/>
      <c r="D70" s="12" t="s">
        <v>91</v>
      </c>
      <c r="E70" s="13"/>
      <c r="F70" s="13">
        <f t="shared" si="0"/>
        <v>0</v>
      </c>
      <c r="G70" s="14"/>
      <c r="H70" s="13">
        <f t="shared" si="1"/>
        <v>0</v>
      </c>
    </row>
    <row r="71" spans="2:8" ht="14.25">
      <c r="B71" s="35"/>
      <c r="C71" s="35"/>
      <c r="D71" s="12" t="s">
        <v>122</v>
      </c>
      <c r="E71" s="13"/>
      <c r="F71" s="13">
        <f t="shared" si="0"/>
        <v>0</v>
      </c>
      <c r="G71" s="14"/>
      <c r="H71" s="13">
        <f t="shared" si="1"/>
        <v>0</v>
      </c>
    </row>
    <row r="72" spans="2:8" ht="14.25">
      <c r="B72" s="35"/>
      <c r="C72" s="35"/>
      <c r="D72" s="12" t="s">
        <v>69</v>
      </c>
      <c r="E72" s="13"/>
      <c r="F72" s="13">
        <f t="shared" si="0"/>
        <v>0</v>
      </c>
      <c r="G72" s="15"/>
      <c r="H72" s="13">
        <f t="shared" si="1"/>
        <v>0</v>
      </c>
    </row>
    <row r="73" spans="2:8" ht="14.25">
      <c r="B73" s="35"/>
      <c r="C73" s="36"/>
      <c r="D73" s="16" t="s">
        <v>70</v>
      </c>
      <c r="E73" s="17">
        <f>+E61+E62+E63+E64+E65+E66+E67+E68+E69+E70+E71+E72</f>
        <v>5100000</v>
      </c>
      <c r="F73" s="17">
        <f t="shared" ref="F73:F81" si="2">+E73</f>
        <v>5100000</v>
      </c>
      <c r="G73" s="18">
        <f>+G61+G62+G63+G64+G65+G66+G67+G68+G69+G70+G71+G72</f>
        <v>0</v>
      </c>
      <c r="H73" s="17">
        <f t="shared" ref="H73:H81" si="3">F73-G73</f>
        <v>5100000</v>
      </c>
    </row>
    <row r="74" spans="2:8" ht="14.25">
      <c r="B74" s="36"/>
      <c r="C74" s="25" t="s">
        <v>71</v>
      </c>
      <c r="D74" s="26"/>
      <c r="E74" s="27">
        <f xml:space="preserve"> +E60 - E73</f>
        <v>-5100000</v>
      </c>
      <c r="F74" s="27">
        <f t="shared" si="2"/>
        <v>-5100000</v>
      </c>
      <c r="G74" s="18">
        <f xml:space="preserve"> +G60 - G73</f>
        <v>0</v>
      </c>
      <c r="H74" s="27">
        <f t="shared" si="3"/>
        <v>-5100000</v>
      </c>
    </row>
    <row r="75" spans="2:8" ht="14.25">
      <c r="B75" s="19" t="s">
        <v>72</v>
      </c>
      <c r="C75" s="28"/>
      <c r="D75" s="29"/>
      <c r="E75" s="30">
        <f xml:space="preserve"> +E48 +E74</f>
        <v>123184</v>
      </c>
      <c r="F75" s="30">
        <f t="shared" si="2"/>
        <v>123184</v>
      </c>
      <c r="G75" s="18">
        <f xml:space="preserve"> +G48 +G74</f>
        <v>0</v>
      </c>
      <c r="H75" s="30">
        <f t="shared" si="3"/>
        <v>123184</v>
      </c>
    </row>
    <row r="76" spans="2:8" ht="14.25">
      <c r="B76" s="31" t="s">
        <v>73</v>
      </c>
      <c r="C76" s="28" t="s">
        <v>74</v>
      </c>
      <c r="D76" s="29"/>
      <c r="E76" s="30">
        <v>24013782</v>
      </c>
      <c r="F76" s="30">
        <f t="shared" si="2"/>
        <v>24013782</v>
      </c>
      <c r="G76" s="18"/>
      <c r="H76" s="30">
        <f t="shared" si="3"/>
        <v>24013782</v>
      </c>
    </row>
    <row r="77" spans="2:8" ht="14.25">
      <c r="B77" s="32"/>
      <c r="C77" s="28" t="s">
        <v>75</v>
      </c>
      <c r="D77" s="29"/>
      <c r="E77" s="30">
        <f xml:space="preserve"> +E75 +E76</f>
        <v>24136966</v>
      </c>
      <c r="F77" s="30">
        <f t="shared" si="2"/>
        <v>24136966</v>
      </c>
      <c r="G77" s="18">
        <f xml:space="preserve"> +G75 +G76</f>
        <v>0</v>
      </c>
      <c r="H77" s="30">
        <f t="shared" si="3"/>
        <v>24136966</v>
      </c>
    </row>
    <row r="78" spans="2:8" ht="14.25">
      <c r="B78" s="32"/>
      <c r="C78" s="28" t="s">
        <v>76</v>
      </c>
      <c r="D78" s="29"/>
      <c r="E78" s="30"/>
      <c r="F78" s="30">
        <f t="shared" si="2"/>
        <v>0</v>
      </c>
      <c r="G78" s="18"/>
      <c r="H78" s="30">
        <f t="shared" si="3"/>
        <v>0</v>
      </c>
    </row>
    <row r="79" spans="2:8" ht="14.25">
      <c r="B79" s="32"/>
      <c r="C79" s="28" t="s">
        <v>77</v>
      </c>
      <c r="D79" s="29"/>
      <c r="E79" s="30"/>
      <c r="F79" s="30">
        <f t="shared" si="2"/>
        <v>0</v>
      </c>
      <c r="G79" s="18"/>
      <c r="H79" s="30">
        <f t="shared" si="3"/>
        <v>0</v>
      </c>
    </row>
    <row r="80" spans="2:8" ht="14.25">
      <c r="B80" s="32"/>
      <c r="C80" s="28" t="s">
        <v>78</v>
      </c>
      <c r="D80" s="29"/>
      <c r="E80" s="30"/>
      <c r="F80" s="30">
        <f t="shared" si="2"/>
        <v>0</v>
      </c>
      <c r="G80" s="18"/>
      <c r="H80" s="30">
        <f t="shared" si="3"/>
        <v>0</v>
      </c>
    </row>
    <row r="81" spans="2:8" ht="14.25">
      <c r="B81" s="33"/>
      <c r="C81" s="28" t="s">
        <v>79</v>
      </c>
      <c r="D81" s="29"/>
      <c r="E81" s="30">
        <f xml:space="preserve"> +E77 +E78 +E79 - E80</f>
        <v>24136966</v>
      </c>
      <c r="F81" s="30">
        <f t="shared" si="2"/>
        <v>24136966</v>
      </c>
      <c r="G81" s="18">
        <f xml:space="preserve"> +G77 +G78 +G79 - G80</f>
        <v>0</v>
      </c>
      <c r="H81" s="30">
        <f t="shared" si="3"/>
        <v>24136966</v>
      </c>
    </row>
  </sheetData>
  <mergeCells count="13">
    <mergeCell ref="B76:B81"/>
    <mergeCell ref="B32:B47"/>
    <mergeCell ref="C32:C39"/>
    <mergeCell ref="C40:C46"/>
    <mergeCell ref="B49:B74"/>
    <mergeCell ref="C49:C60"/>
    <mergeCell ref="C61:C73"/>
    <mergeCell ref="B3:H3"/>
    <mergeCell ref="B5:H5"/>
    <mergeCell ref="B7:D7"/>
    <mergeCell ref="B8:B31"/>
    <mergeCell ref="C8:C20"/>
    <mergeCell ref="C21:C30"/>
  </mergeCells>
  <phoneticPr fontId="1"/>
  <pageMargins left="0.7" right="0.7" top="0.75" bottom="0.75" header="0.3" footer="0.3"/>
  <pageSetup paperSize="9" fitToHeight="0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第二号第一様式</vt:lpstr>
      <vt:lpstr>第二号第二様式</vt:lpstr>
      <vt:lpstr>第二号第三様式（社会福祉事業）</vt:lpstr>
      <vt:lpstr>第二号第三様式（収益事業）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KYO07</dc:creator>
  <cp:lastModifiedBy>KYO07</cp:lastModifiedBy>
  <dcterms:created xsi:type="dcterms:W3CDTF">2018-08-14T09:12:38Z</dcterms:created>
  <dcterms:modified xsi:type="dcterms:W3CDTF">2018-08-14T09:24:59Z</dcterms:modified>
</cp:coreProperties>
</file>