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事務\決算資料\Ｈ25決算経理資料\事業活動収支\"/>
    </mc:Choice>
  </mc:AlternateContent>
  <bookViews>
    <workbookView xWindow="240" yWindow="60" windowWidth="12390" windowHeight="9315" tabRatio="756" activeTab="1"/>
  </bookViews>
  <sheets>
    <sheet name="事業計算書(一般）" sheetId="5" r:id="rId1"/>
    <sheet name="事業内訳（一般）" sheetId="6" r:id="rId2"/>
  </sheets>
  <definedNames>
    <definedName name="_xlnm.Print_Titles" localSheetId="0">'事業計算書(一般）'!$1:$4</definedName>
    <definedName name="_xlnm.Print_Titles" localSheetId="1">'事業内訳（一般）'!$4:$4</definedName>
  </definedNames>
  <calcPr calcId="152511"/>
</workbook>
</file>

<file path=xl/calcChain.xml><?xml version="1.0" encoding="utf-8"?>
<calcChain xmlns="http://schemas.openxmlformats.org/spreadsheetml/2006/main">
  <c r="N7" i="6" l="1"/>
  <c r="X107" i="6" l="1"/>
  <c r="X109" i="6" s="1"/>
  <c r="X5" i="6"/>
  <c r="X117" i="6"/>
  <c r="AC117" i="6"/>
  <c r="AH117" i="6"/>
  <c r="AM117" i="6"/>
  <c r="S117" i="6"/>
  <c r="N118" i="6"/>
  <c r="S103" i="6"/>
  <c r="AM109" i="6"/>
  <c r="AH109" i="6"/>
  <c r="AM103" i="6"/>
  <c r="AH103" i="6"/>
  <c r="AC103" i="6"/>
  <c r="X103" i="6"/>
  <c r="U39" i="5"/>
  <c r="N103" i="6" l="1"/>
  <c r="O36" i="5" s="1"/>
  <c r="AA36" i="5" s="1"/>
  <c r="N104" i="6"/>
  <c r="X95" i="6"/>
  <c r="AC95" i="6"/>
  <c r="AH95" i="6"/>
  <c r="AM95" i="6"/>
  <c r="S95" i="6"/>
  <c r="N97" i="6"/>
  <c r="AM120" i="6"/>
  <c r="AM115" i="6"/>
  <c r="AM107" i="6"/>
  <c r="AM105" i="6"/>
  <c r="AM100" i="6"/>
  <c r="AM98" i="6"/>
  <c r="AM102" i="6" s="1"/>
  <c r="AM110" i="6" s="1"/>
  <c r="AM90" i="6"/>
  <c r="AM88" i="6"/>
  <c r="AM86" i="6"/>
  <c r="AM92" i="6" s="1"/>
  <c r="AM93" i="6" s="1"/>
  <c r="AM83" i="6"/>
  <c r="AM81" i="6"/>
  <c r="AM79" i="6"/>
  <c r="AM77" i="6"/>
  <c r="AM85" i="6"/>
  <c r="AM72" i="6"/>
  <c r="AM70" i="6"/>
  <c r="AM55" i="6"/>
  <c r="AM36" i="6"/>
  <c r="AM29" i="6"/>
  <c r="AM26" i="6"/>
  <c r="AM24" i="6"/>
  <c r="AM22" i="6"/>
  <c r="AM19" i="6"/>
  <c r="AM17" i="6"/>
  <c r="AM15" i="6"/>
  <c r="AM10" i="6"/>
  <c r="AM5" i="6"/>
  <c r="AH120" i="6"/>
  <c r="AH115" i="6"/>
  <c r="AH107" i="6"/>
  <c r="AH105" i="6"/>
  <c r="AH100" i="6"/>
  <c r="AH98" i="6"/>
  <c r="AH102" i="6"/>
  <c r="AH90" i="6"/>
  <c r="AH88" i="6"/>
  <c r="AH86" i="6"/>
  <c r="AH92" i="6" s="1"/>
  <c r="AH83" i="6"/>
  <c r="AH81" i="6"/>
  <c r="AH79" i="6"/>
  <c r="AH77" i="6"/>
  <c r="AH72" i="6"/>
  <c r="AH70" i="6"/>
  <c r="AH55" i="6"/>
  <c r="AH36" i="6"/>
  <c r="AH29" i="6"/>
  <c r="AH26" i="6"/>
  <c r="AH24" i="6"/>
  <c r="AH22" i="6"/>
  <c r="AH19" i="6"/>
  <c r="AH17" i="6"/>
  <c r="AH15" i="6"/>
  <c r="AH10" i="6"/>
  <c r="AH28" i="6" s="1"/>
  <c r="X26" i="6"/>
  <c r="X88" i="6"/>
  <c r="X10" i="6"/>
  <c r="AC79" i="6"/>
  <c r="AC55" i="6"/>
  <c r="AC36" i="6"/>
  <c r="AC29" i="6"/>
  <c r="N9" i="6"/>
  <c r="X55" i="6"/>
  <c r="N68" i="6"/>
  <c r="N67" i="6"/>
  <c r="X19" i="6"/>
  <c r="AC19" i="6"/>
  <c r="S19" i="6"/>
  <c r="N21" i="6"/>
  <c r="AC120" i="6"/>
  <c r="AC115" i="6"/>
  <c r="AC107" i="6"/>
  <c r="AC109" i="6" s="1"/>
  <c r="AC105" i="6"/>
  <c r="AC100" i="6"/>
  <c r="AC98" i="6"/>
  <c r="AC90" i="6"/>
  <c r="AC88" i="6"/>
  <c r="AC86" i="6"/>
  <c r="AC83" i="6"/>
  <c r="AC81" i="6"/>
  <c r="AC77" i="6"/>
  <c r="AC72" i="6"/>
  <c r="AC70" i="6"/>
  <c r="AC26" i="6"/>
  <c r="AC24" i="6"/>
  <c r="AC22" i="6"/>
  <c r="AC17" i="6"/>
  <c r="AC15" i="6"/>
  <c r="N15" i="6" s="1"/>
  <c r="O7" i="5" s="1"/>
  <c r="AA7" i="5" s="1"/>
  <c r="AC10" i="6"/>
  <c r="N89" i="6"/>
  <c r="X86" i="6"/>
  <c r="X92" i="6" s="1"/>
  <c r="S88" i="6"/>
  <c r="N88" i="6" s="1"/>
  <c r="O27" i="5" s="1"/>
  <c r="AA27" i="5" s="1"/>
  <c r="S90" i="6"/>
  <c r="N112" i="6"/>
  <c r="O42" i="5" s="1"/>
  <c r="AA42" i="5" s="1"/>
  <c r="S5" i="6"/>
  <c r="S10" i="6"/>
  <c r="S15" i="6"/>
  <c r="X15" i="6"/>
  <c r="S17" i="6"/>
  <c r="X17" i="6"/>
  <c r="S22" i="6"/>
  <c r="X22" i="6"/>
  <c r="S24" i="6"/>
  <c r="X24" i="6"/>
  <c r="S26" i="6"/>
  <c r="N26" i="6" s="1"/>
  <c r="O12" i="5" s="1"/>
  <c r="AA12" i="5" s="1"/>
  <c r="S29" i="6"/>
  <c r="X29" i="6"/>
  <c r="S36" i="6"/>
  <c r="X36" i="6"/>
  <c r="S55" i="6"/>
  <c r="S70" i="6"/>
  <c r="X70" i="6"/>
  <c r="S72" i="6"/>
  <c r="N72" i="6" s="1"/>
  <c r="O18" i="5" s="1"/>
  <c r="AA18" i="5" s="1"/>
  <c r="X72" i="6"/>
  <c r="S77" i="6"/>
  <c r="X77" i="6"/>
  <c r="S79" i="6"/>
  <c r="X79" i="6"/>
  <c r="S81" i="6"/>
  <c r="X81" i="6"/>
  <c r="S83" i="6"/>
  <c r="N83" i="6" s="1"/>
  <c r="O24" i="5" s="1"/>
  <c r="AA24" i="5" s="1"/>
  <c r="X83" i="6"/>
  <c r="S86" i="6"/>
  <c r="X90" i="6"/>
  <c r="S98" i="6"/>
  <c r="X98" i="6"/>
  <c r="X102" i="6"/>
  <c r="S100" i="6"/>
  <c r="X100" i="6"/>
  <c r="S105" i="6"/>
  <c r="S109" i="6" s="1"/>
  <c r="X105" i="6"/>
  <c r="S107" i="6"/>
  <c r="N114" i="6"/>
  <c r="O44" i="5" s="1"/>
  <c r="AA44" i="5" s="1"/>
  <c r="S115" i="6"/>
  <c r="X115" i="6"/>
  <c r="N117" i="6"/>
  <c r="O46" i="5" s="1"/>
  <c r="AA46" i="5" s="1"/>
  <c r="S120" i="6"/>
  <c r="X120" i="6"/>
  <c r="U19" i="5"/>
  <c r="N73" i="6"/>
  <c r="U35" i="5"/>
  <c r="U40" i="5" s="1"/>
  <c r="N106" i="6"/>
  <c r="N99" i="6"/>
  <c r="N96" i="6"/>
  <c r="N14" i="6"/>
  <c r="N13" i="6"/>
  <c r="N12" i="6"/>
  <c r="N8" i="6"/>
  <c r="U13" i="5"/>
  <c r="U25" i="5"/>
  <c r="U29" i="5"/>
  <c r="N25" i="6"/>
  <c r="N33" i="6"/>
  <c r="N121" i="6"/>
  <c r="N119" i="6"/>
  <c r="N116" i="6"/>
  <c r="N91" i="6"/>
  <c r="N87" i="6"/>
  <c r="N78" i="6"/>
  <c r="N80" i="6"/>
  <c r="N82" i="6"/>
  <c r="N84" i="6"/>
  <c r="N31" i="6"/>
  <c r="N32" i="6"/>
  <c r="N34" i="6"/>
  <c r="N35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6" i="6"/>
  <c r="N57" i="6"/>
  <c r="N58" i="6"/>
  <c r="N59" i="6"/>
  <c r="N60" i="6"/>
  <c r="N61" i="6"/>
  <c r="N62" i="6"/>
  <c r="N63" i="6"/>
  <c r="N64" i="6"/>
  <c r="N65" i="6"/>
  <c r="N23" i="6"/>
  <c r="N71" i="6"/>
  <c r="N108" i="6"/>
  <c r="N27" i="6"/>
  <c r="N30" i="6"/>
  <c r="N66" i="6"/>
  <c r="N69" i="6"/>
  <c r="N20" i="6"/>
  <c r="N18" i="6"/>
  <c r="N16" i="6"/>
  <c r="N11" i="6"/>
  <c r="N6" i="6"/>
  <c r="N101" i="6"/>
  <c r="N115" i="6"/>
  <c r="O45" i="5" s="1"/>
  <c r="AA45" i="5" s="1"/>
  <c r="N120" i="6" l="1"/>
  <c r="O47" i="5" s="1"/>
  <c r="AA47" i="5" s="1"/>
  <c r="N107" i="6"/>
  <c r="O38" i="5" s="1"/>
  <c r="AA38" i="5" s="1"/>
  <c r="N109" i="6"/>
  <c r="N79" i="6"/>
  <c r="O22" i="5" s="1"/>
  <c r="AA22" i="5" s="1"/>
  <c r="N19" i="6"/>
  <c r="O9" i="5" s="1"/>
  <c r="AA9" i="5" s="1"/>
  <c r="S102" i="6"/>
  <c r="S110" i="6" s="1"/>
  <c r="AH74" i="6"/>
  <c r="AH75" i="6" s="1"/>
  <c r="AH94" i="6" s="1"/>
  <c r="N70" i="6"/>
  <c r="O17" i="5" s="1"/>
  <c r="AA17" i="5" s="1"/>
  <c r="AC74" i="6"/>
  <c r="U30" i="5"/>
  <c r="N55" i="6"/>
  <c r="O16" i="5" s="1"/>
  <c r="AA16" i="5" s="1"/>
  <c r="N22" i="6"/>
  <c r="O10" i="5" s="1"/>
  <c r="AA10" i="5" s="1"/>
  <c r="AM74" i="6"/>
  <c r="X85" i="6"/>
  <c r="X93" i="6" s="1"/>
  <c r="AC85" i="6"/>
  <c r="N86" i="6"/>
  <c r="X74" i="6"/>
  <c r="AC92" i="6"/>
  <c r="AC93" i="6" s="1"/>
  <c r="AC102" i="6"/>
  <c r="AC110" i="6" s="1"/>
  <c r="S85" i="6"/>
  <c r="N81" i="6"/>
  <c r="O23" i="5" s="1"/>
  <c r="AA23" i="5" s="1"/>
  <c r="N98" i="6"/>
  <c r="O33" i="5" s="1"/>
  <c r="AA33" i="5" s="1"/>
  <c r="N10" i="6"/>
  <c r="O6" i="5" s="1"/>
  <c r="AA6" i="5" s="1"/>
  <c r="N105" i="6"/>
  <c r="O37" i="5" s="1"/>
  <c r="AH85" i="6"/>
  <c r="AH93" i="6" s="1"/>
  <c r="U20" i="5"/>
  <c r="N100" i="6"/>
  <c r="O34" i="5" s="1"/>
  <c r="AA34" i="5" s="1"/>
  <c r="N29" i="6"/>
  <c r="O14" i="5" s="1"/>
  <c r="N90" i="6"/>
  <c r="O28" i="5" s="1"/>
  <c r="AA28" i="5" s="1"/>
  <c r="N24" i="6"/>
  <c r="O11" i="5" s="1"/>
  <c r="AA11" i="5" s="1"/>
  <c r="AH110" i="6"/>
  <c r="AM28" i="6"/>
  <c r="N95" i="6"/>
  <c r="O32" i="5" s="1"/>
  <c r="AA32" i="5" s="1"/>
  <c r="N36" i="6"/>
  <c r="O15" i="5" s="1"/>
  <c r="AA15" i="5" s="1"/>
  <c r="S28" i="6"/>
  <c r="S75" i="6" s="1"/>
  <c r="N17" i="6"/>
  <c r="O8" i="5" s="1"/>
  <c r="AA8" i="5" s="1"/>
  <c r="N102" i="6"/>
  <c r="O26" i="5"/>
  <c r="X28" i="6"/>
  <c r="S92" i="6"/>
  <c r="S93" i="6" s="1"/>
  <c r="AC5" i="6"/>
  <c r="AC28" i="6" s="1"/>
  <c r="S74" i="6"/>
  <c r="N77" i="6"/>
  <c r="U31" i="5" l="1"/>
  <c r="U41" i="5" s="1"/>
  <c r="U43" i="5" s="1"/>
  <c r="U48" i="5" s="1"/>
  <c r="AM75" i="6"/>
  <c r="AM94" i="6" s="1"/>
  <c r="AM111" i="6" s="1"/>
  <c r="AM113" i="6" s="1"/>
  <c r="AM122" i="6" s="1"/>
  <c r="AC75" i="6"/>
  <c r="AC94" i="6" s="1"/>
  <c r="AC111" i="6" s="1"/>
  <c r="AC113" i="6" s="1"/>
  <c r="AC122" i="6" s="1"/>
  <c r="AH111" i="6"/>
  <c r="AH113" i="6" s="1"/>
  <c r="AH122" i="6" s="1"/>
  <c r="O39" i="5"/>
  <c r="AA39" i="5" s="1"/>
  <c r="AA37" i="5"/>
  <c r="N92" i="6"/>
  <c r="O35" i="5"/>
  <c r="X75" i="6"/>
  <c r="X94" i="6" s="1"/>
  <c r="S94" i="6"/>
  <c r="N74" i="6"/>
  <c r="N85" i="6"/>
  <c r="N93" i="6" s="1"/>
  <c r="O21" i="5"/>
  <c r="N5" i="6"/>
  <c r="X110" i="6"/>
  <c r="N110" i="6"/>
  <c r="O29" i="5"/>
  <c r="AA26" i="5"/>
  <c r="AA29" i="5" s="1"/>
  <c r="O19" i="5"/>
  <c r="AA14" i="5"/>
  <c r="AA19" i="5" s="1"/>
  <c r="S111" i="6" l="1"/>
  <c r="S113" i="6" s="1"/>
  <c r="S122" i="6" s="1"/>
  <c r="O40" i="5"/>
  <c r="AA35" i="5"/>
  <c r="AA40" i="5" s="1"/>
  <c r="X111" i="6"/>
  <c r="X113" i="6" s="1"/>
  <c r="X122" i="6" s="1"/>
  <c r="O25" i="5"/>
  <c r="O30" i="5" s="1"/>
  <c r="AA21" i="5"/>
  <c r="AA25" i="5" s="1"/>
  <c r="AA30" i="5" s="1"/>
  <c r="N28" i="6"/>
  <c r="N75" i="6" s="1"/>
  <c r="N94" i="6" s="1"/>
  <c r="N111" i="6" s="1"/>
  <c r="O5" i="5"/>
  <c r="N113" i="6" l="1"/>
  <c r="N122" i="6" s="1"/>
  <c r="AA5" i="5"/>
  <c r="AA13" i="5" s="1"/>
  <c r="AA20" i="5" s="1"/>
  <c r="AA31" i="5" s="1"/>
  <c r="AA41" i="5" s="1"/>
  <c r="AA43" i="5" s="1"/>
  <c r="AA48" i="5" s="1"/>
  <c r="O13" i="5"/>
  <c r="O20" i="5" s="1"/>
  <c r="O31" i="5" s="1"/>
  <c r="O41" i="5" s="1"/>
  <c r="O43" i="5" s="1"/>
  <c r="O48" i="5" s="1"/>
</calcChain>
</file>

<file path=xl/sharedStrings.xml><?xml version="1.0" encoding="utf-8"?>
<sst xmlns="http://schemas.openxmlformats.org/spreadsheetml/2006/main" count="205" uniqueCount="144">
  <si>
    <t>本年度決算</t>
    <rPh sb="0" eb="3">
      <t>ホンネンド</t>
    </rPh>
    <rPh sb="3" eb="5">
      <t>ケッサン</t>
    </rPh>
    <phoneticPr fontId="1"/>
  </si>
  <si>
    <t>前年度決算</t>
    <rPh sb="0" eb="3">
      <t>ゼンネンド</t>
    </rPh>
    <rPh sb="3" eb="5">
      <t>ケッサン</t>
    </rPh>
    <phoneticPr fontId="1"/>
  </si>
  <si>
    <t>増減</t>
    <rPh sb="0" eb="2">
      <t>ゾウゲン</t>
    </rPh>
    <phoneticPr fontId="1"/>
  </si>
  <si>
    <t>受託事業収入</t>
  </si>
  <si>
    <t>経常経費補助金収入</t>
  </si>
  <si>
    <t>寄附金収入</t>
  </si>
  <si>
    <t>雑収入</t>
  </si>
  <si>
    <t>借入金元金償還補助金収入</t>
  </si>
  <si>
    <t>国庫補助金等特別積立金取崩額</t>
  </si>
  <si>
    <t>人件費支出</t>
  </si>
  <si>
    <t>事務費支出</t>
  </si>
  <si>
    <t>事業費支出</t>
  </si>
  <si>
    <t>減価償却費</t>
  </si>
  <si>
    <t>借入金利息補助金収入</t>
  </si>
  <si>
    <t>受取利息配当金収入</t>
  </si>
  <si>
    <t>会計単位間繰入金収入</t>
  </si>
  <si>
    <t>経理区分間繰入金収入</t>
  </si>
  <si>
    <t>事業活動外収入計(4)</t>
  </si>
  <si>
    <t>借入金利息支出</t>
  </si>
  <si>
    <t>経理区分間繰入金支出</t>
  </si>
  <si>
    <t>事業活動外支出計 (5)</t>
  </si>
  <si>
    <t>事業活動外収支差額 (6)=(4)-(5)</t>
    <phoneticPr fontId="1"/>
  </si>
  <si>
    <t>経常収支差額 (7)=(3)+(6)</t>
    <phoneticPr fontId="1"/>
  </si>
  <si>
    <t>特別収入計 (8)</t>
  </si>
  <si>
    <t>特別支出計 (9)</t>
  </si>
  <si>
    <t>特別収支差額 (10)=(8)-(9)</t>
    <phoneticPr fontId="1"/>
  </si>
  <si>
    <t>当期活動収支差額 (11)=(7)+(10)</t>
    <phoneticPr fontId="1"/>
  </si>
  <si>
    <t>前期繰越活動収支差額 (12)</t>
    <phoneticPr fontId="1"/>
  </si>
  <si>
    <t>基本金取崩額(14)</t>
    <phoneticPr fontId="1"/>
  </si>
  <si>
    <t>基本金繰入額(15)</t>
    <phoneticPr fontId="1"/>
  </si>
  <si>
    <t>その他の積立金取崩額(16)</t>
    <phoneticPr fontId="1"/>
  </si>
  <si>
    <t>その他の積立金積立額(17)</t>
    <phoneticPr fontId="1"/>
  </si>
  <si>
    <t xml:space="preserve">次期繰越活動収支差額 </t>
    <phoneticPr fontId="1"/>
  </si>
  <si>
    <t>(18)=(13)+(14)-(15)+(16)-(17)</t>
  </si>
  <si>
    <t>（単位　円）</t>
    <rPh sb="1" eb="3">
      <t>タンイ</t>
    </rPh>
    <rPh sb="4" eb="5">
      <t>エン</t>
    </rPh>
    <phoneticPr fontId="1"/>
  </si>
  <si>
    <t>社会福祉法人ときわ会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</si>
  <si>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勘　　定　　科　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</si>
  <si>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本部</t>
  </si>
  <si>
    <t>利用者負担金収入</t>
  </si>
  <si>
    <t>職員俸給</t>
  </si>
  <si>
    <t>職員諸手当</t>
  </si>
  <si>
    <t>非常勤職員給与</t>
  </si>
  <si>
    <t>退職共済掛金</t>
  </si>
  <si>
    <t>法定福利費</t>
  </si>
  <si>
    <t>福利厚生費</t>
  </si>
  <si>
    <t>旅費交通費</t>
  </si>
  <si>
    <t>研修費</t>
  </si>
  <si>
    <t>印刷製本費</t>
  </si>
  <si>
    <t>修繕費</t>
  </si>
  <si>
    <t>通信運搬費</t>
  </si>
  <si>
    <t>会議費</t>
  </si>
  <si>
    <t>広報費</t>
  </si>
  <si>
    <t>業務委託費</t>
  </si>
  <si>
    <t>手数料</t>
  </si>
  <si>
    <t>損害保険料</t>
  </si>
  <si>
    <t>租税公課</t>
  </si>
  <si>
    <t>給食費</t>
  </si>
  <si>
    <t>保健衛生費</t>
  </si>
  <si>
    <t>教養娯楽費</t>
  </si>
  <si>
    <t>日用品費</t>
  </si>
  <si>
    <t>指導訓練費</t>
  </si>
  <si>
    <t>事業活動外収支差額 (6)=(4)-(5)</t>
  </si>
  <si>
    <t>経常収支差額 (7)=(3)+(6)</t>
  </si>
  <si>
    <t>特別収支差額 (10)=(8)-(9)</t>
  </si>
  <si>
    <t>当期活動収支差額 (11)=(7)+(10)</t>
  </si>
  <si>
    <t>前期繰越活動収支差額 (12)</t>
  </si>
  <si>
    <t>基本金取崩額(14)</t>
  </si>
  <si>
    <t>基本金繰入額(15)</t>
  </si>
  <si>
    <t>４号基本金繰入金</t>
  </si>
  <si>
    <t>その他の積立金取崩額(16)</t>
  </si>
  <si>
    <t>その他の積立金積立額(17)</t>
  </si>
  <si>
    <t>ふじの木園</t>
    <rPh sb="3" eb="4">
      <t>キ</t>
    </rPh>
    <rPh sb="4" eb="5">
      <t>エン</t>
    </rPh>
    <phoneticPr fontId="1"/>
  </si>
  <si>
    <t>福　祉　・　経　常　活　動　収　支　の　部</t>
    <rPh sb="0" eb="1">
      <t>フク</t>
    </rPh>
    <rPh sb="2" eb="3">
      <t>シ</t>
    </rPh>
    <rPh sb="6" eb="7">
      <t>キョウ</t>
    </rPh>
    <rPh sb="8" eb="9">
      <t>ツネ</t>
    </rPh>
    <rPh sb="10" eb="11">
      <t>カツ</t>
    </rPh>
    <rPh sb="12" eb="13">
      <t>ドウ</t>
    </rPh>
    <rPh sb="14" eb="15">
      <t>オサム</t>
    </rPh>
    <rPh sb="16" eb="17">
      <t>ササ</t>
    </rPh>
    <rPh sb="20" eb="21">
      <t>ブ</t>
    </rPh>
    <phoneticPr fontId="1"/>
  </si>
  <si>
    <t>支出</t>
    <rPh sb="0" eb="2">
      <t>シシュツ</t>
    </rPh>
    <phoneticPr fontId="1"/>
  </si>
  <si>
    <t>支　　　　　　出</t>
    <rPh sb="0" eb="1">
      <t>ササ</t>
    </rPh>
    <rPh sb="7" eb="8">
      <t>デ</t>
    </rPh>
    <phoneticPr fontId="1"/>
  </si>
  <si>
    <t>支　　出</t>
    <rPh sb="0" eb="1">
      <t>ササ</t>
    </rPh>
    <rPh sb="3" eb="4">
      <t>デ</t>
    </rPh>
    <phoneticPr fontId="1"/>
  </si>
  <si>
    <t>支　出</t>
    <rPh sb="0" eb="1">
      <t>ササ</t>
    </rPh>
    <rPh sb="2" eb="3">
      <t>デ</t>
    </rPh>
    <phoneticPr fontId="1"/>
  </si>
  <si>
    <t>福祉・経常活動支出計 (2)</t>
    <rPh sb="0" eb="2">
      <t>フクシ</t>
    </rPh>
    <rPh sb="3" eb="5">
      <t>ケイジョウ</t>
    </rPh>
    <phoneticPr fontId="1"/>
  </si>
  <si>
    <t>収　　入</t>
    <rPh sb="0" eb="1">
      <t>オサム</t>
    </rPh>
    <rPh sb="3" eb="4">
      <t>イリ</t>
    </rPh>
    <phoneticPr fontId="1"/>
  </si>
  <si>
    <t>事業活動外収支の部</t>
    <rPh sb="0" eb="2">
      <t>ジギョウ</t>
    </rPh>
    <rPh sb="2" eb="4">
      <t>カツドウ</t>
    </rPh>
    <rPh sb="4" eb="5">
      <t>ガイ</t>
    </rPh>
    <rPh sb="5" eb="7">
      <t>シュウシ</t>
    </rPh>
    <rPh sb="8" eb="9">
      <t>ブ</t>
    </rPh>
    <phoneticPr fontId="1"/>
  </si>
  <si>
    <t>繰越活動収支差額の部</t>
    <rPh sb="0" eb="2">
      <t>クリコシ</t>
    </rPh>
    <rPh sb="2" eb="4">
      <t>カツドウ</t>
    </rPh>
    <rPh sb="4" eb="6">
      <t>シュウシ</t>
    </rPh>
    <rPh sb="6" eb="8">
      <t>サガク</t>
    </rPh>
    <rPh sb="9" eb="10">
      <t>ブ</t>
    </rPh>
    <phoneticPr fontId="1"/>
  </si>
  <si>
    <t>特別収支の部</t>
    <rPh sb="0" eb="2">
      <t>トクベツ</t>
    </rPh>
    <rPh sb="2" eb="4">
      <t>シュウシ</t>
    </rPh>
    <rPh sb="5" eb="6">
      <t>ブ</t>
    </rPh>
    <phoneticPr fontId="1"/>
  </si>
  <si>
    <t xml:space="preserve">福祉・経常活動収支差額 </t>
    <rPh sb="0" eb="2">
      <t>フクシ</t>
    </rPh>
    <rPh sb="3" eb="5">
      <t>ケイジョウ</t>
    </rPh>
    <phoneticPr fontId="1"/>
  </si>
  <si>
    <t>特別収入計（8)</t>
    <rPh sb="0" eb="2">
      <t>トクベツ</t>
    </rPh>
    <rPh sb="2" eb="4">
      <t>シュウニュウ</t>
    </rPh>
    <rPh sb="4" eb="5">
      <t>ケイ</t>
    </rPh>
    <phoneticPr fontId="1"/>
  </si>
  <si>
    <t>福祉・経常活動収入計(1)</t>
    <rPh sb="0" eb="2">
      <t>フクシ</t>
    </rPh>
    <rPh sb="3" eb="5">
      <t>ケイジョウ</t>
    </rPh>
    <rPh sb="5" eb="7">
      <t>カツドウ</t>
    </rPh>
    <phoneticPr fontId="1"/>
  </si>
  <si>
    <t>福祉・経常活動収入計(1)</t>
    <rPh sb="0" eb="2">
      <t>フクシ</t>
    </rPh>
    <rPh sb="3" eb="5">
      <t>ケイジョウ</t>
    </rPh>
    <phoneticPr fontId="1"/>
  </si>
  <si>
    <t>退職金</t>
    <rPh sb="0" eb="3">
      <t>タイショクキン</t>
    </rPh>
    <phoneticPr fontId="1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</si>
  <si>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1"/>
  </si>
  <si>
    <t>固定資産売却益</t>
    <rPh sb="0" eb="2">
      <t>コテイ</t>
    </rPh>
    <rPh sb="2" eb="4">
      <t>シサン</t>
    </rPh>
    <rPh sb="4" eb="7">
      <t>バイキャクエキ</t>
    </rPh>
    <phoneticPr fontId="1"/>
  </si>
  <si>
    <t>引当金戻入</t>
    <rPh sb="0" eb="2">
      <t>ヒキアテ</t>
    </rPh>
    <rPh sb="2" eb="3">
      <t>キン</t>
    </rPh>
    <rPh sb="3" eb="5">
      <t>モドシイレ</t>
    </rPh>
    <phoneticPr fontId="1"/>
  </si>
  <si>
    <t>退職給与引当金戻入</t>
    <rPh sb="0" eb="2">
      <t>タイショク</t>
    </rPh>
    <rPh sb="2" eb="4">
      <t>キュウヨ</t>
    </rPh>
    <rPh sb="4" eb="6">
      <t>ヒキアテ</t>
    </rPh>
    <rPh sb="6" eb="7">
      <t>キン</t>
    </rPh>
    <rPh sb="7" eb="9">
      <t>モドシイレ</t>
    </rPh>
    <phoneticPr fontId="1"/>
  </si>
  <si>
    <t>当期末繰越活動収支差額 (13)=(11)+(12)</t>
    <phoneticPr fontId="1"/>
  </si>
  <si>
    <t>福祉・経常活動収支の部</t>
    <rPh sb="0" eb="2">
      <t>フクシ</t>
    </rPh>
    <rPh sb="3" eb="5">
      <t>ケイジョウ</t>
    </rPh>
    <rPh sb="5" eb="7">
      <t>カツドウ</t>
    </rPh>
    <rPh sb="7" eb="9">
      <t>シュウシ</t>
    </rPh>
    <rPh sb="10" eb="11">
      <t>ブ</t>
    </rPh>
    <phoneticPr fontId="1"/>
  </si>
  <si>
    <t>会計単位間繰入金収入</t>
    <rPh sb="8" eb="10">
      <t>シュウニュウ</t>
    </rPh>
    <phoneticPr fontId="1"/>
  </si>
  <si>
    <t>(18)=(13)+(14)-(15)+(16)-(17)</t>
    <phoneticPr fontId="1"/>
  </si>
  <si>
    <t>収　　　　入</t>
    <rPh sb="0" eb="1">
      <t>オサム</t>
    </rPh>
    <rPh sb="5" eb="6">
      <t>イリ</t>
    </rPh>
    <phoneticPr fontId="1"/>
  </si>
  <si>
    <t>固定資産売却損・処分損</t>
    <rPh sb="0" eb="2">
      <t>コテイ</t>
    </rPh>
    <rPh sb="2" eb="4">
      <t>シサン</t>
    </rPh>
    <rPh sb="4" eb="6">
      <t>バイキャク</t>
    </rPh>
    <rPh sb="6" eb="7">
      <t>ゾン</t>
    </rPh>
    <rPh sb="8" eb="10">
      <t>ショブン</t>
    </rPh>
    <rPh sb="10" eb="11">
      <t>ゾン</t>
    </rPh>
    <phoneticPr fontId="1"/>
  </si>
  <si>
    <t>施設整備等積立金積立額</t>
    <rPh sb="0" eb="2">
      <t>シセツ</t>
    </rPh>
    <rPh sb="2" eb="5">
      <t>セイビトウ</t>
    </rPh>
    <phoneticPr fontId="1"/>
  </si>
  <si>
    <t>自立支援費等収入</t>
    <rPh sb="0" eb="2">
      <t>ジリツ</t>
    </rPh>
    <rPh sb="2" eb="4">
      <t>シエン</t>
    </rPh>
    <rPh sb="4" eb="6">
      <t>ヒトウ</t>
    </rPh>
    <rPh sb="6" eb="8">
      <t>シュウニュウ</t>
    </rPh>
    <phoneticPr fontId="1"/>
  </si>
  <si>
    <t>補助事業等収入</t>
    <rPh sb="0" eb="2">
      <t>ホジョ</t>
    </rPh>
    <rPh sb="2" eb="5">
      <t>ジギョウトウ</t>
    </rPh>
    <rPh sb="5" eb="7">
      <t>シュウニュウ</t>
    </rPh>
    <phoneticPr fontId="1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</si>
  <si>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1"/>
  </si>
  <si>
    <t>特定障害者特別給付費収入</t>
    <rPh sb="0" eb="1">
      <t>トク</t>
    </rPh>
    <rPh sb="1" eb="2">
      <t>テイ</t>
    </rPh>
    <rPh sb="2" eb="5">
      <t>ショウガイシャ</t>
    </rPh>
    <rPh sb="5" eb="7">
      <t>トクベツ</t>
    </rPh>
    <rPh sb="7" eb="9">
      <t>キュウフ</t>
    </rPh>
    <rPh sb="9" eb="10">
      <t>ヒ</t>
    </rPh>
    <rPh sb="10" eb="12">
      <t>シュウニュウ</t>
    </rPh>
    <phoneticPr fontId="1"/>
  </si>
  <si>
    <t>補助事業収入</t>
    <rPh sb="0" eb="2">
      <t>ホジョ</t>
    </rPh>
    <rPh sb="2" eb="4">
      <t>ジギョウ</t>
    </rPh>
    <rPh sb="4" eb="6">
      <t>シュウニュウ</t>
    </rPh>
    <phoneticPr fontId="1"/>
  </si>
  <si>
    <t>利用者負担金収入</t>
    <rPh sb="0" eb="3">
      <t>リヨウシャ</t>
    </rPh>
    <phoneticPr fontId="1"/>
  </si>
  <si>
    <t>その他の補助金等収入</t>
    <rPh sb="2" eb="3">
      <t>タ</t>
    </rPh>
    <rPh sb="4" eb="7">
      <t>ホジョキン</t>
    </rPh>
    <rPh sb="7" eb="8">
      <t>トウ</t>
    </rPh>
    <rPh sb="8" eb="10">
      <t>シュウニュウ</t>
    </rPh>
    <phoneticPr fontId="1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</si>
  <si>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1"/>
  </si>
  <si>
    <t>収　入</t>
    <rPh sb="0" eb="1">
      <t>オサム</t>
    </rPh>
    <rPh sb="2" eb="3">
      <t>イリ</t>
    </rPh>
    <phoneticPr fontId="1"/>
  </si>
  <si>
    <t>車両運搬具売却益</t>
    <rPh sb="0" eb="2">
      <t>シャリョウ</t>
    </rPh>
    <rPh sb="2" eb="4">
      <t>ウンパン</t>
    </rPh>
    <rPh sb="4" eb="5">
      <t>グ</t>
    </rPh>
    <rPh sb="5" eb="8">
      <t>バイキャクエキ</t>
    </rPh>
    <phoneticPr fontId="1"/>
  </si>
  <si>
    <t>国庫補助金等特別積立金積立額</t>
    <rPh sb="11" eb="13">
      <t>ツミタテ</t>
    </rPh>
    <rPh sb="13" eb="14">
      <t>ガク</t>
    </rPh>
    <phoneticPr fontId="1"/>
  </si>
  <si>
    <t>徴収不能額</t>
    <rPh sb="0" eb="2">
      <t>チョウシュウ</t>
    </rPh>
    <rPh sb="2" eb="4">
      <t>フノウ</t>
    </rPh>
    <rPh sb="4" eb="5">
      <t>ガク</t>
    </rPh>
    <phoneticPr fontId="1"/>
  </si>
  <si>
    <t>会計単位間繰入金支出</t>
    <rPh sb="0" eb="2">
      <t>カイケイ</t>
    </rPh>
    <rPh sb="2" eb="4">
      <t>タンイ</t>
    </rPh>
    <phoneticPr fontId="1"/>
  </si>
  <si>
    <t>固定資産売却損・処分損</t>
    <rPh sb="0" eb="2">
      <t>コテイ</t>
    </rPh>
    <rPh sb="2" eb="4">
      <t>シサン</t>
    </rPh>
    <rPh sb="4" eb="6">
      <t>バイキャク</t>
    </rPh>
    <rPh sb="6" eb="7">
      <t>ソン</t>
    </rPh>
    <rPh sb="8" eb="10">
      <t>ショブン</t>
    </rPh>
    <rPh sb="10" eb="11">
      <t>ゾン</t>
    </rPh>
    <phoneticPr fontId="1"/>
  </si>
  <si>
    <t>ときわ作業所</t>
    <rPh sb="3" eb="5">
      <t>サギョウ</t>
    </rPh>
    <rPh sb="5" eb="6">
      <t>ジョ</t>
    </rPh>
    <phoneticPr fontId="1"/>
  </si>
  <si>
    <t>小規模
授産施設</t>
    <rPh sb="0" eb="3">
      <t>ショウキボ</t>
    </rPh>
    <rPh sb="4" eb="6">
      <t>ジュサン</t>
    </rPh>
    <rPh sb="6" eb="8">
      <t>シセツ</t>
    </rPh>
    <phoneticPr fontId="1"/>
  </si>
  <si>
    <t>消耗品費</t>
    <phoneticPr fontId="1"/>
  </si>
  <si>
    <t>器具什器費</t>
    <phoneticPr fontId="1"/>
  </si>
  <si>
    <t>水道光熱費</t>
    <phoneticPr fontId="1"/>
  </si>
  <si>
    <t>燃料費</t>
    <phoneticPr fontId="1"/>
  </si>
  <si>
    <t>賃借料</t>
    <phoneticPr fontId="1"/>
  </si>
  <si>
    <t>雑費</t>
    <phoneticPr fontId="1"/>
  </si>
  <si>
    <t>賃借料</t>
    <phoneticPr fontId="1"/>
  </si>
  <si>
    <t>修繕費</t>
    <phoneticPr fontId="1"/>
  </si>
  <si>
    <t>雑費</t>
    <phoneticPr fontId="1"/>
  </si>
  <si>
    <t>(3)=(1)-(2)</t>
    <phoneticPr fontId="1"/>
  </si>
  <si>
    <t xml:space="preserve">次期繰越活動収支差額 </t>
    <phoneticPr fontId="1"/>
  </si>
  <si>
    <t>当期末繰越活動収支差額 (13)=(11)+(12)</t>
    <phoneticPr fontId="1"/>
  </si>
  <si>
    <t>合  計</t>
    <phoneticPr fontId="1"/>
  </si>
  <si>
    <t>デイサービス
施設あゆみ</t>
    <phoneticPr fontId="1"/>
  </si>
  <si>
    <t>生産活動収入</t>
    <rPh sb="0" eb="2">
      <t>セイサン</t>
    </rPh>
    <rPh sb="2" eb="4">
      <t>カツドウ</t>
    </rPh>
    <rPh sb="4" eb="6">
      <t>シュウニュウ</t>
    </rPh>
    <phoneticPr fontId="1"/>
  </si>
  <si>
    <t>生産活動費</t>
    <rPh sb="0" eb="2">
      <t>セイサン</t>
    </rPh>
    <rPh sb="2" eb="4">
      <t>カツドウ</t>
    </rPh>
    <rPh sb="4" eb="5">
      <t>ヒ</t>
    </rPh>
    <phoneticPr fontId="1"/>
  </si>
  <si>
    <t>利用者工賃</t>
    <rPh sb="0" eb="3">
      <t>リヨウシャ</t>
    </rPh>
    <rPh sb="3" eb="5">
      <t>コウチン</t>
    </rPh>
    <phoneticPr fontId="1"/>
  </si>
  <si>
    <t>器具及び備品売却損・処分損</t>
    <rPh sb="0" eb="2">
      <t>キグ</t>
    </rPh>
    <rPh sb="2" eb="3">
      <t>オヨ</t>
    </rPh>
    <rPh sb="4" eb="6">
      <t>ビヒン</t>
    </rPh>
    <rPh sb="6" eb="9">
      <t>バイキャクソン</t>
    </rPh>
    <rPh sb="10" eb="12">
      <t>ショブン</t>
    </rPh>
    <rPh sb="12" eb="13">
      <t>ソン</t>
    </rPh>
    <phoneticPr fontId="1"/>
  </si>
  <si>
    <t>福祉・経常活動収支差額 (3)=(1)-(2)</t>
    <rPh sb="0" eb="2">
      <t>フクシ</t>
    </rPh>
    <rPh sb="3" eb="5">
      <t>ケイジョウ</t>
    </rPh>
    <phoneticPr fontId="1"/>
  </si>
  <si>
    <t>平成25年度　事業活動収支計算書（一般会計）</t>
    <rPh sb="0" eb="2">
      <t>ヘイセイ</t>
    </rPh>
    <rPh sb="4" eb="5">
      <t>ネン</t>
    </rPh>
    <rPh sb="5" eb="6">
      <t>ド</t>
    </rPh>
    <rPh sb="7" eb="9">
      <t>ジギョウ</t>
    </rPh>
    <rPh sb="9" eb="11">
      <t>カツドウ</t>
    </rPh>
    <rPh sb="11" eb="13">
      <t>シュウシ</t>
    </rPh>
    <rPh sb="13" eb="16">
      <t>ケイサンショ</t>
    </rPh>
    <rPh sb="17" eb="19">
      <t>イッパン</t>
    </rPh>
    <rPh sb="19" eb="21">
      <t>カイケイ</t>
    </rPh>
    <phoneticPr fontId="1"/>
  </si>
  <si>
    <t>（自）：平成25年04月01日（至）：平成26年03月31日</t>
    <rPh sb="1" eb="2">
      <t>ジ</t>
    </rPh>
    <rPh sb="4" eb="6">
      <t>ヘイセイ</t>
    </rPh>
    <rPh sb="8" eb="9">
      <t>ネン</t>
    </rPh>
    <rPh sb="11" eb="12">
      <t>ツキ</t>
    </rPh>
    <rPh sb="14" eb="15">
      <t>ニチ</t>
    </rPh>
    <rPh sb="16" eb="17">
      <t>イタ</t>
    </rPh>
    <rPh sb="19" eb="21">
      <t>ヘイセイ</t>
    </rPh>
    <rPh sb="23" eb="24">
      <t>ネン</t>
    </rPh>
    <rPh sb="26" eb="27">
      <t>ツキ</t>
    </rPh>
    <rPh sb="29" eb="30">
      <t>ニチ</t>
    </rPh>
    <phoneticPr fontId="1"/>
  </si>
  <si>
    <t>平成25年度　事業活動収支内訳書（一般会計）</t>
    <rPh sb="0" eb="2">
      <t>ヘイセイ</t>
    </rPh>
    <rPh sb="4" eb="5">
      <t>ネン</t>
    </rPh>
    <rPh sb="5" eb="6">
      <t>ド</t>
    </rPh>
    <rPh sb="7" eb="9">
      <t>ジギョウ</t>
    </rPh>
    <rPh sb="9" eb="11">
      <t>カツドウ</t>
    </rPh>
    <rPh sb="11" eb="13">
      <t>シュウシ</t>
    </rPh>
    <rPh sb="13" eb="16">
      <t>ウチワケショ</t>
    </rPh>
    <rPh sb="17" eb="19">
      <t>イッパン</t>
    </rPh>
    <rPh sb="19" eb="21">
      <t>カイケイ</t>
    </rPh>
    <phoneticPr fontId="1"/>
  </si>
  <si>
    <t>設備整備補助金収入(都道府県)</t>
    <rPh sb="0" eb="2">
      <t>セツビ</t>
    </rPh>
    <rPh sb="2" eb="4">
      <t>セイビ</t>
    </rPh>
    <rPh sb="4" eb="6">
      <t>ホジョ</t>
    </rPh>
    <rPh sb="6" eb="7">
      <t>キン</t>
    </rPh>
    <rPh sb="7" eb="9">
      <t>シュウニュウ</t>
    </rPh>
    <rPh sb="10" eb="14">
      <t>トドウフケン</t>
    </rPh>
    <phoneticPr fontId="1"/>
  </si>
  <si>
    <t>設備整備補助金収入（市区町村）</t>
    <rPh sb="0" eb="2">
      <t>セツビ</t>
    </rPh>
    <rPh sb="2" eb="4">
      <t>セイビ</t>
    </rPh>
    <rPh sb="4" eb="6">
      <t>ホジョ</t>
    </rPh>
    <rPh sb="6" eb="7">
      <t>キン</t>
    </rPh>
    <rPh sb="7" eb="9">
      <t>シュウニュウ</t>
    </rPh>
    <rPh sb="10" eb="12">
      <t>シク</t>
    </rPh>
    <rPh sb="12" eb="14">
      <t>チョウソン</t>
    </rPh>
    <phoneticPr fontId="1"/>
  </si>
  <si>
    <t>基本金組入額</t>
    <rPh sb="0" eb="2">
      <t>キホン</t>
    </rPh>
    <rPh sb="2" eb="3">
      <t>キン</t>
    </rPh>
    <rPh sb="3" eb="5">
      <t>クミイ</t>
    </rPh>
    <rPh sb="5" eb="6">
      <t>ガク</t>
    </rPh>
    <phoneticPr fontId="1"/>
  </si>
  <si>
    <t>基本金組入額</t>
    <rPh sb="0" eb="2">
      <t>キホン</t>
    </rPh>
    <rPh sb="2" eb="3">
      <t>キン</t>
    </rPh>
    <rPh sb="3" eb="5">
      <t>クミイレ</t>
    </rPh>
    <rPh sb="5" eb="6">
      <t>ガク</t>
    </rPh>
    <phoneticPr fontId="1"/>
  </si>
  <si>
    <t>１号基本金組入額</t>
    <rPh sb="1" eb="2">
      <t>ゴウ</t>
    </rPh>
    <rPh sb="2" eb="4">
      <t>キホン</t>
    </rPh>
    <rPh sb="4" eb="5">
      <t>キン</t>
    </rPh>
    <rPh sb="5" eb="7">
      <t>クミイレ</t>
    </rPh>
    <rPh sb="7" eb="8">
      <t>ガク</t>
    </rPh>
    <phoneticPr fontId="1"/>
  </si>
  <si>
    <t>施設整備等積立金取崩額</t>
    <rPh sb="0" eb="2">
      <t>シセツ</t>
    </rPh>
    <rPh sb="2" eb="4">
      <t>セイビ</t>
    </rPh>
    <rPh sb="4" eb="5">
      <t>トウ</t>
    </rPh>
    <rPh sb="5" eb="7">
      <t>ツミタテ</t>
    </rPh>
    <rPh sb="7" eb="8">
      <t>キン</t>
    </rPh>
    <rPh sb="8" eb="10">
      <t>トリクズシ</t>
    </rPh>
    <rPh sb="10" eb="11">
      <t>ガク</t>
    </rPh>
    <phoneticPr fontId="1"/>
  </si>
  <si>
    <t>移行時特別積立金取崩額</t>
    <rPh sb="10" eb="11">
      <t>ガク</t>
    </rPh>
    <phoneticPr fontId="1"/>
  </si>
  <si>
    <t>サービス利用計画作成費収入</t>
    <rPh sb="4" eb="6">
      <t>リヨウ</t>
    </rPh>
    <rPh sb="6" eb="8">
      <t>ケイカク</t>
    </rPh>
    <rPh sb="8" eb="10">
      <t>サクセイ</t>
    </rPh>
    <rPh sb="10" eb="11">
      <t>ヒ</t>
    </rPh>
    <rPh sb="11" eb="13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</si>
</sst>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distributed" textRotation="255" indent="1"/>
    </xf>
    <xf numFmtId="176" fontId="7" fillId="0" borderId="0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 textRotation="255"/>
    </xf>
    <xf numFmtId="176" fontId="2" fillId="0" borderId="12" xfId="0" applyNumberFormat="1" applyFont="1" applyBorder="1" applyAlignment="1">
      <alignment horizontal="center" vertical="center" textRotation="255"/>
    </xf>
    <xf numFmtId="176" fontId="2" fillId="0" borderId="13" xfId="0" applyNumberFormat="1" applyFont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11" xfId="0" applyNumberFormat="1" applyFont="1" applyBorder="1" applyAlignment="1">
      <alignment horizontal="center" vertical="center" textRotation="255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horizontal="center" vertical="center" textRotation="255" shrinkToFit="1"/>
    </xf>
    <xf numFmtId="176" fontId="2" fillId="0" borderId="12" xfId="0" applyNumberFormat="1" applyFont="1" applyBorder="1" applyAlignment="1">
      <alignment horizontal="center" vertical="center" textRotation="255" shrinkToFit="1"/>
    </xf>
    <xf numFmtId="176" fontId="2" fillId="0" borderId="13" xfId="0" applyNumberFormat="1" applyFont="1" applyBorder="1" applyAlignment="1">
      <alignment horizontal="center" vertical="center" textRotation="255" shrinkToFit="1"/>
    </xf>
    <xf numFmtId="176" fontId="2" fillId="0" borderId="14" xfId="0" applyNumberFormat="1" applyFont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distributed" textRotation="255" indent="5"/>
    </xf>
    <xf numFmtId="176" fontId="2" fillId="0" borderId="2" xfId="0" applyNumberFormat="1" applyFont="1" applyBorder="1" applyAlignment="1">
      <alignment horizontal="center" vertical="distributed" textRotation="255" indent="5"/>
    </xf>
    <xf numFmtId="176" fontId="2" fillId="0" borderId="11" xfId="0" applyNumberFormat="1" applyFont="1" applyBorder="1" applyAlignment="1">
      <alignment horizontal="center" vertical="distributed" textRotation="255" indent="5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2" fillId="0" borderId="12" xfId="0" applyNumberFormat="1" applyFont="1" applyBorder="1" applyAlignment="1">
      <alignment horizontal="center" vertical="distributed" textRotation="255" indent="1"/>
    </xf>
    <xf numFmtId="176" fontId="2" fillId="0" borderId="13" xfId="0" applyNumberFormat="1" applyFont="1" applyBorder="1" applyAlignment="1">
      <alignment horizontal="center" vertical="distributed" textRotation="255" inden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distributed" textRotation="255" indent="6"/>
    </xf>
    <xf numFmtId="176" fontId="2" fillId="0" borderId="12" xfId="0" applyNumberFormat="1" applyFont="1" applyBorder="1" applyAlignment="1">
      <alignment horizontal="center" vertical="distributed" textRotation="255" indent="6"/>
    </xf>
    <xf numFmtId="176" fontId="2" fillId="0" borderId="13" xfId="0" applyNumberFormat="1" applyFont="1" applyBorder="1" applyAlignment="1">
      <alignment horizontal="center" vertical="distributed" textRotation="255" indent="6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1"/>
  <sheetViews>
    <sheetView zoomScaleNormal="100" workbookViewId="0">
      <selection activeCell="U51" sqref="U51"/>
    </sheetView>
  </sheetViews>
  <sheetFormatPr defaultColWidth="2.75" defaultRowHeight="13.5" customHeight="1"/>
  <cols>
    <col min="1" max="27" width="2.75" style="1" customWidth="1"/>
    <col min="28" max="49" width="2.75" style="2" customWidth="1"/>
    <col min="50" max="16384" width="2.75" style="1"/>
  </cols>
  <sheetData>
    <row r="1" spans="1:53" ht="19.149999999999999" customHeight="1">
      <c r="A1" s="42" t="s">
        <v>133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53" s="16" customFormat="1" ht="13.5" customHeight="1">
      <c r="A2" s="43" t="s">
        <v>134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 ht="13.5" customHeight="1">
      <c r="A3" s="1" t="s">
        <v>35</v>
      </c>
      <c r="AB3" s="44" t="s">
        <v>34</v>
      </c>
      <c r="AC3" s="44"/>
      <c r="AD3" s="44"/>
      <c r="AE3" s="44"/>
      <c r="AF3" s="44"/>
    </row>
    <row r="4" spans="1:53" ht="13.5" customHeight="1">
      <c r="A4" s="45" t="s">
        <v>36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 t="s">
        <v>0</v>
      </c>
      <c r="P4" s="45"/>
      <c r="Q4" s="45"/>
      <c r="R4" s="45"/>
      <c r="S4" s="45"/>
      <c r="T4" s="45"/>
      <c r="U4" s="45" t="s">
        <v>1</v>
      </c>
      <c r="V4" s="45"/>
      <c r="W4" s="45"/>
      <c r="X4" s="45"/>
      <c r="Y4" s="45"/>
      <c r="Z4" s="45"/>
      <c r="AA4" s="45" t="s">
        <v>2</v>
      </c>
      <c r="AB4" s="45"/>
      <c r="AC4" s="45"/>
      <c r="AD4" s="45"/>
      <c r="AE4" s="45"/>
      <c r="AF4" s="45"/>
    </row>
    <row r="5" spans="1:53" ht="13.5" customHeight="1">
      <c r="A5" s="46" t="s">
        <v>92</v>
      </c>
      <c r="B5" s="46" t="s">
        <v>78</v>
      </c>
      <c r="C5" s="3" t="s">
        <v>98</v>
      </c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81">
        <f>'事業内訳（一般）'!N5</f>
        <v>282538622</v>
      </c>
      <c r="P5" s="81"/>
      <c r="Q5" s="81"/>
      <c r="R5" s="81"/>
      <c r="S5" s="81"/>
      <c r="T5" s="81"/>
      <c r="U5" s="55">
        <v>307967966</v>
      </c>
      <c r="V5" s="56"/>
      <c r="W5" s="56"/>
      <c r="X5" s="56"/>
      <c r="Y5" s="56"/>
      <c r="Z5" s="57"/>
      <c r="AA5" s="81">
        <f>$O5 - $U5</f>
        <v>-25429344</v>
      </c>
      <c r="AB5" s="81"/>
      <c r="AC5" s="81"/>
      <c r="AD5" s="81"/>
      <c r="AE5" s="81"/>
      <c r="AF5" s="81"/>
    </row>
    <row r="6" spans="1:53" ht="13.5" customHeight="1">
      <c r="A6" s="47"/>
      <c r="B6" s="47"/>
      <c r="C6" s="3" t="s">
        <v>99</v>
      </c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81">
        <f>'事業内訳（一般）'!N10</f>
        <v>52076571</v>
      </c>
      <c r="P6" s="81"/>
      <c r="Q6" s="81"/>
      <c r="R6" s="81"/>
      <c r="S6" s="81"/>
      <c r="T6" s="81"/>
      <c r="U6" s="82">
        <v>49446192</v>
      </c>
      <c r="V6" s="82"/>
      <c r="W6" s="82"/>
      <c r="X6" s="82"/>
      <c r="Y6" s="82"/>
      <c r="Z6" s="82"/>
      <c r="AA6" s="81">
        <f t="shared" ref="AA6:AA28" si="0">$O6 - $U6</f>
        <v>2630379</v>
      </c>
      <c r="AB6" s="81"/>
      <c r="AC6" s="81"/>
      <c r="AD6" s="81"/>
      <c r="AE6" s="81"/>
      <c r="AF6" s="81"/>
    </row>
    <row r="7" spans="1:53" ht="13.5" customHeight="1">
      <c r="A7" s="47"/>
      <c r="B7" s="47"/>
      <c r="C7" s="3" t="s">
        <v>4</v>
      </c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81">
        <f>'事業内訳（一般）'!N15</f>
        <v>1906000</v>
      </c>
      <c r="P7" s="81"/>
      <c r="Q7" s="81"/>
      <c r="R7" s="81"/>
      <c r="S7" s="81"/>
      <c r="T7" s="81"/>
      <c r="U7" s="82">
        <v>4286000</v>
      </c>
      <c r="V7" s="82"/>
      <c r="W7" s="82"/>
      <c r="X7" s="82"/>
      <c r="Y7" s="82"/>
      <c r="Z7" s="82"/>
      <c r="AA7" s="81">
        <f t="shared" si="0"/>
        <v>-2380000</v>
      </c>
      <c r="AB7" s="81"/>
      <c r="AC7" s="81"/>
      <c r="AD7" s="81"/>
      <c r="AE7" s="81"/>
      <c r="AF7" s="81"/>
    </row>
    <row r="8" spans="1:53" ht="13.5" customHeight="1">
      <c r="A8" s="47"/>
      <c r="B8" s="47"/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81">
        <f>'事業内訳（一般）'!N17</f>
        <v>5183392</v>
      </c>
      <c r="P8" s="81"/>
      <c r="Q8" s="81"/>
      <c r="R8" s="81"/>
      <c r="S8" s="81"/>
      <c r="T8" s="81"/>
      <c r="U8" s="82">
        <v>5188676</v>
      </c>
      <c r="V8" s="82"/>
      <c r="W8" s="82"/>
      <c r="X8" s="82"/>
      <c r="Y8" s="82"/>
      <c r="Z8" s="82"/>
      <c r="AA8" s="81">
        <f t="shared" si="0"/>
        <v>-5284</v>
      </c>
      <c r="AB8" s="81"/>
      <c r="AC8" s="81"/>
      <c r="AD8" s="81"/>
      <c r="AE8" s="81"/>
      <c r="AF8" s="81"/>
    </row>
    <row r="9" spans="1:53" ht="13.5" customHeight="1">
      <c r="A9" s="47"/>
      <c r="B9" s="47"/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81">
        <f>'事業内訳（一般）'!N19</f>
        <v>10775006</v>
      </c>
      <c r="P9" s="81"/>
      <c r="Q9" s="81"/>
      <c r="R9" s="81"/>
      <c r="S9" s="81"/>
      <c r="T9" s="81"/>
      <c r="U9" s="82">
        <v>14409629</v>
      </c>
      <c r="V9" s="82"/>
      <c r="W9" s="82"/>
      <c r="X9" s="82"/>
      <c r="Y9" s="82"/>
      <c r="Z9" s="82"/>
      <c r="AA9" s="81">
        <f t="shared" si="0"/>
        <v>-3634623</v>
      </c>
      <c r="AB9" s="81"/>
      <c r="AC9" s="81"/>
      <c r="AD9" s="81"/>
      <c r="AE9" s="81"/>
      <c r="AF9" s="81"/>
    </row>
    <row r="10" spans="1:53" ht="13.5" customHeight="1">
      <c r="A10" s="47"/>
      <c r="B10" s="47"/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81">
        <f>'事業内訳（一般）'!N22</f>
        <v>3400000</v>
      </c>
      <c r="P10" s="81"/>
      <c r="Q10" s="81"/>
      <c r="R10" s="81"/>
      <c r="S10" s="81"/>
      <c r="T10" s="81"/>
      <c r="U10" s="82">
        <v>3400000</v>
      </c>
      <c r="V10" s="82"/>
      <c r="W10" s="82"/>
      <c r="X10" s="82"/>
      <c r="Y10" s="82"/>
      <c r="Z10" s="82"/>
      <c r="AA10" s="81">
        <f t="shared" si="0"/>
        <v>0</v>
      </c>
      <c r="AB10" s="81"/>
      <c r="AC10" s="81"/>
      <c r="AD10" s="81"/>
      <c r="AE10" s="81"/>
      <c r="AF10" s="81"/>
    </row>
    <row r="11" spans="1:53" ht="13.5" customHeight="1">
      <c r="A11" s="47"/>
      <c r="B11" s="47"/>
      <c r="C11" s="3" t="s">
        <v>89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81">
        <f>'事業内訳（一般）'!N24</f>
        <v>120900</v>
      </c>
      <c r="P11" s="81"/>
      <c r="Q11" s="81"/>
      <c r="R11" s="81"/>
      <c r="S11" s="81"/>
      <c r="T11" s="81"/>
      <c r="U11" s="82">
        <v>3119280</v>
      </c>
      <c r="V11" s="82"/>
      <c r="W11" s="82"/>
      <c r="X11" s="82"/>
      <c r="Y11" s="82"/>
      <c r="Z11" s="82"/>
      <c r="AA11" s="81">
        <f t="shared" si="0"/>
        <v>-2998380</v>
      </c>
      <c r="AB11" s="81"/>
      <c r="AC11" s="81"/>
      <c r="AD11" s="81"/>
      <c r="AE11" s="81"/>
      <c r="AF11" s="81"/>
    </row>
    <row r="12" spans="1:53" ht="13.5" customHeight="1">
      <c r="A12" s="47"/>
      <c r="B12" s="47"/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81">
        <f>'事業内訳（一般）'!N26</f>
        <v>12821604</v>
      </c>
      <c r="P12" s="81"/>
      <c r="Q12" s="81"/>
      <c r="R12" s="81"/>
      <c r="S12" s="81"/>
      <c r="T12" s="81"/>
      <c r="U12" s="82">
        <v>12736631</v>
      </c>
      <c r="V12" s="82"/>
      <c r="W12" s="82"/>
      <c r="X12" s="82"/>
      <c r="Y12" s="82"/>
      <c r="Z12" s="82"/>
      <c r="AA12" s="81">
        <f t="shared" si="0"/>
        <v>84973</v>
      </c>
      <c r="AB12" s="81"/>
      <c r="AC12" s="81"/>
      <c r="AD12" s="81"/>
      <c r="AE12" s="81"/>
      <c r="AF12" s="81"/>
    </row>
    <row r="13" spans="1:53" ht="13.5" customHeight="1">
      <c r="A13" s="47"/>
      <c r="B13" s="48"/>
      <c r="C13" s="68" t="s">
        <v>84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  <c r="O13" s="80">
        <f>SUM(O5:T12)</f>
        <v>368822095</v>
      </c>
      <c r="P13" s="80"/>
      <c r="Q13" s="80"/>
      <c r="R13" s="80"/>
      <c r="S13" s="80"/>
      <c r="T13" s="80"/>
      <c r="U13" s="64">
        <f>SUM(U5:Z12)</f>
        <v>400554374</v>
      </c>
      <c r="V13" s="64"/>
      <c r="W13" s="64"/>
      <c r="X13" s="64"/>
      <c r="Y13" s="64"/>
      <c r="Z13" s="64"/>
      <c r="AA13" s="80">
        <f>SUM(AA5:AF12)</f>
        <v>-31732279</v>
      </c>
      <c r="AB13" s="80"/>
      <c r="AC13" s="80"/>
      <c r="AD13" s="80"/>
      <c r="AE13" s="80"/>
      <c r="AF13" s="80"/>
    </row>
    <row r="14" spans="1:53" ht="13.5" customHeight="1">
      <c r="A14" s="47"/>
      <c r="B14" s="46" t="s">
        <v>75</v>
      </c>
      <c r="C14" s="3" t="s">
        <v>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81">
        <f>'事業内訳（一般）'!N29</f>
        <v>229089106</v>
      </c>
      <c r="P14" s="81"/>
      <c r="Q14" s="81"/>
      <c r="R14" s="81"/>
      <c r="S14" s="81"/>
      <c r="T14" s="81"/>
      <c r="U14" s="82">
        <v>229859672</v>
      </c>
      <c r="V14" s="82"/>
      <c r="W14" s="82"/>
      <c r="X14" s="82"/>
      <c r="Y14" s="82"/>
      <c r="Z14" s="82"/>
      <c r="AA14" s="81">
        <f t="shared" si="0"/>
        <v>-770566</v>
      </c>
      <c r="AB14" s="81"/>
      <c r="AC14" s="81"/>
      <c r="AD14" s="81"/>
      <c r="AE14" s="81"/>
      <c r="AF14" s="81"/>
    </row>
    <row r="15" spans="1:53" ht="13.5" customHeight="1">
      <c r="A15" s="47"/>
      <c r="B15" s="47"/>
      <c r="C15" s="3" t="s">
        <v>10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81">
        <f>'事業内訳（一般）'!N36</f>
        <v>46788223</v>
      </c>
      <c r="P15" s="81"/>
      <c r="Q15" s="81"/>
      <c r="R15" s="81"/>
      <c r="S15" s="81"/>
      <c r="T15" s="81"/>
      <c r="U15" s="82">
        <v>38679846</v>
      </c>
      <c r="V15" s="82"/>
      <c r="W15" s="82"/>
      <c r="X15" s="82"/>
      <c r="Y15" s="82"/>
      <c r="Z15" s="82"/>
      <c r="AA15" s="81">
        <f t="shared" si="0"/>
        <v>8108377</v>
      </c>
      <c r="AB15" s="81"/>
      <c r="AC15" s="81"/>
      <c r="AD15" s="81"/>
      <c r="AE15" s="81"/>
      <c r="AF15" s="81"/>
    </row>
    <row r="16" spans="1:53" ht="13.5" customHeight="1">
      <c r="A16" s="47"/>
      <c r="B16" s="47"/>
      <c r="C16" s="3" t="s">
        <v>11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81">
        <f>'事業内訳（一般）'!N55</f>
        <v>59918678</v>
      </c>
      <c r="P16" s="81"/>
      <c r="Q16" s="81"/>
      <c r="R16" s="81"/>
      <c r="S16" s="81"/>
      <c r="T16" s="81"/>
      <c r="U16" s="82">
        <v>57213393</v>
      </c>
      <c r="V16" s="82"/>
      <c r="W16" s="82"/>
      <c r="X16" s="82"/>
      <c r="Y16" s="82"/>
      <c r="Z16" s="82"/>
      <c r="AA16" s="81">
        <f t="shared" si="0"/>
        <v>2705285</v>
      </c>
      <c r="AB16" s="81"/>
      <c r="AC16" s="81"/>
      <c r="AD16" s="81"/>
      <c r="AE16" s="81"/>
      <c r="AF16" s="81"/>
    </row>
    <row r="17" spans="1:32" ht="13.5" customHeight="1">
      <c r="A17" s="47"/>
      <c r="B17" s="47"/>
      <c r="C17" s="3" t="s">
        <v>12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81">
        <f>'事業内訳（一般）'!N70</f>
        <v>21696907</v>
      </c>
      <c r="P17" s="81"/>
      <c r="Q17" s="81"/>
      <c r="R17" s="81"/>
      <c r="S17" s="81"/>
      <c r="T17" s="81"/>
      <c r="U17" s="82">
        <v>20862721</v>
      </c>
      <c r="V17" s="82"/>
      <c r="W17" s="82"/>
      <c r="X17" s="82"/>
      <c r="Y17" s="82"/>
      <c r="Z17" s="82"/>
      <c r="AA17" s="81">
        <f t="shared" si="0"/>
        <v>834186</v>
      </c>
      <c r="AB17" s="81"/>
      <c r="AC17" s="81"/>
      <c r="AD17" s="81"/>
      <c r="AE17" s="81"/>
      <c r="AF17" s="81"/>
    </row>
    <row r="18" spans="1:32" ht="13.5" customHeight="1">
      <c r="A18" s="47"/>
      <c r="B18" s="47"/>
      <c r="C18" s="3" t="s">
        <v>109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81">
        <f>'事業内訳（一般）'!N72</f>
        <v>0</v>
      </c>
      <c r="P18" s="81"/>
      <c r="Q18" s="81"/>
      <c r="R18" s="81"/>
      <c r="S18" s="81"/>
      <c r="T18" s="81"/>
      <c r="U18" s="82">
        <v>0</v>
      </c>
      <c r="V18" s="82"/>
      <c r="W18" s="82"/>
      <c r="X18" s="82"/>
      <c r="Y18" s="82"/>
      <c r="Z18" s="82"/>
      <c r="AA18" s="81">
        <f t="shared" si="0"/>
        <v>0</v>
      </c>
      <c r="AB18" s="81"/>
      <c r="AC18" s="81"/>
      <c r="AD18" s="81"/>
      <c r="AE18" s="81"/>
      <c r="AF18" s="81"/>
    </row>
    <row r="19" spans="1:32" ht="13.5" customHeight="1">
      <c r="A19" s="47"/>
      <c r="B19" s="48"/>
      <c r="C19" s="68" t="s">
        <v>77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  <c r="O19" s="80">
        <f>SUM(O14:T18)</f>
        <v>357492914</v>
      </c>
      <c r="P19" s="80"/>
      <c r="Q19" s="80"/>
      <c r="R19" s="80"/>
      <c r="S19" s="80"/>
      <c r="T19" s="80"/>
      <c r="U19" s="64">
        <f>SUM(U14:Z18)</f>
        <v>346615632</v>
      </c>
      <c r="V19" s="64"/>
      <c r="W19" s="64"/>
      <c r="X19" s="64"/>
      <c r="Y19" s="64"/>
      <c r="Z19" s="64"/>
      <c r="AA19" s="80">
        <f>SUM(AA14:AF18)</f>
        <v>10877282</v>
      </c>
      <c r="AB19" s="80"/>
      <c r="AC19" s="80"/>
      <c r="AD19" s="80"/>
      <c r="AE19" s="80"/>
      <c r="AF19" s="80"/>
    </row>
    <row r="20" spans="1:32" ht="13.5" customHeight="1">
      <c r="A20" s="48"/>
      <c r="B20" s="24"/>
      <c r="C20" s="25" t="s">
        <v>132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6"/>
      <c r="O20" s="83">
        <f>O13-O19</f>
        <v>11329181</v>
      </c>
      <c r="P20" s="83"/>
      <c r="Q20" s="83"/>
      <c r="R20" s="83"/>
      <c r="S20" s="83"/>
      <c r="T20" s="83"/>
      <c r="U20" s="84">
        <f>U13-U19</f>
        <v>53938742</v>
      </c>
      <c r="V20" s="84"/>
      <c r="W20" s="84"/>
      <c r="X20" s="84"/>
      <c r="Y20" s="84"/>
      <c r="Z20" s="84"/>
      <c r="AA20" s="83">
        <f>AA13-AA19</f>
        <v>-42609561</v>
      </c>
      <c r="AB20" s="83"/>
      <c r="AC20" s="83"/>
      <c r="AD20" s="83"/>
      <c r="AE20" s="83"/>
      <c r="AF20" s="83"/>
    </row>
    <row r="21" spans="1:32" ht="13.5" customHeight="1">
      <c r="A21" s="46" t="s">
        <v>79</v>
      </c>
      <c r="B21" s="46" t="s">
        <v>78</v>
      </c>
      <c r="C21" s="3" t="s">
        <v>13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O21" s="81">
        <f>'事業内訳（一般）'!N77</f>
        <v>494000</v>
      </c>
      <c r="P21" s="81"/>
      <c r="Q21" s="81"/>
      <c r="R21" s="81"/>
      <c r="S21" s="81"/>
      <c r="T21" s="81"/>
      <c r="U21" s="82">
        <v>553000</v>
      </c>
      <c r="V21" s="82"/>
      <c r="W21" s="82"/>
      <c r="X21" s="82"/>
      <c r="Y21" s="82"/>
      <c r="Z21" s="82"/>
      <c r="AA21" s="81">
        <f t="shared" si="0"/>
        <v>-59000</v>
      </c>
      <c r="AB21" s="81"/>
      <c r="AC21" s="81"/>
      <c r="AD21" s="81"/>
      <c r="AE21" s="81"/>
      <c r="AF21" s="81"/>
    </row>
    <row r="22" spans="1:32" ht="13.5" customHeight="1">
      <c r="A22" s="47"/>
      <c r="B22" s="47"/>
      <c r="C22" s="3" t="s">
        <v>14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81">
        <f>'事業内訳（一般）'!N79</f>
        <v>11153</v>
      </c>
      <c r="P22" s="81"/>
      <c r="Q22" s="81"/>
      <c r="R22" s="81"/>
      <c r="S22" s="81"/>
      <c r="T22" s="81"/>
      <c r="U22" s="82">
        <v>13340</v>
      </c>
      <c r="V22" s="82"/>
      <c r="W22" s="82"/>
      <c r="X22" s="82"/>
      <c r="Y22" s="82"/>
      <c r="Z22" s="82"/>
      <c r="AA22" s="81">
        <f t="shared" si="0"/>
        <v>-2187</v>
      </c>
      <c r="AB22" s="81"/>
      <c r="AC22" s="81"/>
      <c r="AD22" s="81"/>
      <c r="AE22" s="81"/>
      <c r="AF22" s="81"/>
    </row>
    <row r="23" spans="1:32" ht="13.5" customHeight="1">
      <c r="A23" s="47"/>
      <c r="B23" s="47"/>
      <c r="C23" s="3" t="s">
        <v>15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O23" s="81">
        <f>'事業内訳（一般）'!N81</f>
        <v>0</v>
      </c>
      <c r="P23" s="81"/>
      <c r="Q23" s="81"/>
      <c r="R23" s="81"/>
      <c r="S23" s="81"/>
      <c r="T23" s="81"/>
      <c r="U23" s="82">
        <v>0</v>
      </c>
      <c r="V23" s="82"/>
      <c r="W23" s="82"/>
      <c r="X23" s="82"/>
      <c r="Y23" s="82"/>
      <c r="Z23" s="82"/>
      <c r="AA23" s="81">
        <f t="shared" si="0"/>
        <v>0</v>
      </c>
      <c r="AB23" s="81"/>
      <c r="AC23" s="81"/>
      <c r="AD23" s="81"/>
      <c r="AE23" s="81"/>
      <c r="AF23" s="81"/>
    </row>
    <row r="24" spans="1:32" ht="13.5" customHeight="1">
      <c r="A24" s="47"/>
      <c r="B24" s="47"/>
      <c r="C24" s="3" t="s">
        <v>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81">
        <f>'事業内訳（一般）'!N83</f>
        <v>27690000</v>
      </c>
      <c r="P24" s="81"/>
      <c r="Q24" s="81"/>
      <c r="R24" s="81"/>
      <c r="S24" s="81"/>
      <c r="T24" s="81"/>
      <c r="U24" s="82">
        <v>1500000</v>
      </c>
      <c r="V24" s="82"/>
      <c r="W24" s="82"/>
      <c r="X24" s="82"/>
      <c r="Y24" s="82"/>
      <c r="Z24" s="82"/>
      <c r="AA24" s="81">
        <f t="shared" si="0"/>
        <v>26190000</v>
      </c>
      <c r="AB24" s="81"/>
      <c r="AC24" s="81"/>
      <c r="AD24" s="81"/>
      <c r="AE24" s="81"/>
      <c r="AF24" s="81"/>
    </row>
    <row r="25" spans="1:32" ht="13.5" customHeight="1">
      <c r="A25" s="47"/>
      <c r="B25" s="48"/>
      <c r="C25" s="68" t="s">
        <v>17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80">
        <f>SUM(O21:T24)</f>
        <v>28195153</v>
      </c>
      <c r="P25" s="80"/>
      <c r="Q25" s="80"/>
      <c r="R25" s="80"/>
      <c r="S25" s="80"/>
      <c r="T25" s="80"/>
      <c r="U25" s="64">
        <f>SUM(U21:Z24)</f>
        <v>2066340</v>
      </c>
      <c r="V25" s="64"/>
      <c r="W25" s="64"/>
      <c r="X25" s="64"/>
      <c r="Y25" s="64"/>
      <c r="Z25" s="64"/>
      <c r="AA25" s="80">
        <f>SUM(AA21:AF24)</f>
        <v>26128813</v>
      </c>
      <c r="AB25" s="80"/>
      <c r="AC25" s="80"/>
      <c r="AD25" s="80"/>
      <c r="AE25" s="80"/>
      <c r="AF25" s="80"/>
    </row>
    <row r="26" spans="1:32" ht="13.5" customHeight="1">
      <c r="A26" s="47"/>
      <c r="B26" s="46" t="s">
        <v>76</v>
      </c>
      <c r="C26" s="3" t="s">
        <v>18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81">
        <f>'事業内訳（一般）'!N86</f>
        <v>988000</v>
      </c>
      <c r="P26" s="81"/>
      <c r="Q26" s="81"/>
      <c r="R26" s="81"/>
      <c r="S26" s="81"/>
      <c r="T26" s="81"/>
      <c r="U26" s="82">
        <v>1106000</v>
      </c>
      <c r="V26" s="82"/>
      <c r="W26" s="82"/>
      <c r="X26" s="82"/>
      <c r="Y26" s="82"/>
      <c r="Z26" s="82"/>
      <c r="AA26" s="81">
        <f>$O26 - $U26</f>
        <v>-118000</v>
      </c>
      <c r="AB26" s="81"/>
      <c r="AC26" s="81"/>
      <c r="AD26" s="81"/>
      <c r="AE26" s="81"/>
      <c r="AF26" s="81"/>
    </row>
    <row r="27" spans="1:32" ht="13.5" customHeight="1">
      <c r="A27" s="47"/>
      <c r="B27" s="47"/>
      <c r="C27" s="3" t="s">
        <v>110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81">
        <f>'事業内訳（一般）'!N88</f>
        <v>0</v>
      </c>
      <c r="P27" s="81"/>
      <c r="Q27" s="81"/>
      <c r="R27" s="81"/>
      <c r="S27" s="81"/>
      <c r="T27" s="81"/>
      <c r="U27" s="82">
        <v>0</v>
      </c>
      <c r="V27" s="82"/>
      <c r="W27" s="82"/>
      <c r="X27" s="82"/>
      <c r="Y27" s="82"/>
      <c r="Z27" s="82"/>
      <c r="AA27" s="81">
        <f t="shared" si="0"/>
        <v>0</v>
      </c>
      <c r="AB27" s="81"/>
      <c r="AC27" s="81"/>
      <c r="AD27" s="81"/>
      <c r="AE27" s="81"/>
      <c r="AF27" s="81"/>
    </row>
    <row r="28" spans="1:32" ht="13.5" customHeight="1">
      <c r="A28" s="47"/>
      <c r="B28" s="47"/>
      <c r="C28" s="3" t="s">
        <v>19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81">
        <f>'事業内訳（一般）'!N90</f>
        <v>27690000</v>
      </c>
      <c r="P28" s="81"/>
      <c r="Q28" s="81"/>
      <c r="R28" s="81"/>
      <c r="S28" s="81"/>
      <c r="T28" s="81"/>
      <c r="U28" s="82">
        <v>1500000</v>
      </c>
      <c r="V28" s="82"/>
      <c r="W28" s="82"/>
      <c r="X28" s="82"/>
      <c r="Y28" s="82"/>
      <c r="Z28" s="82"/>
      <c r="AA28" s="81">
        <f t="shared" si="0"/>
        <v>26190000</v>
      </c>
      <c r="AB28" s="81"/>
      <c r="AC28" s="81"/>
      <c r="AD28" s="81"/>
      <c r="AE28" s="81"/>
      <c r="AF28" s="81"/>
    </row>
    <row r="29" spans="1:32" ht="13.5" customHeight="1">
      <c r="A29" s="47"/>
      <c r="B29" s="48"/>
      <c r="C29" s="68" t="s">
        <v>20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80">
        <f>SUM(O26:T28)</f>
        <v>28678000</v>
      </c>
      <c r="P29" s="80"/>
      <c r="Q29" s="80"/>
      <c r="R29" s="80"/>
      <c r="S29" s="80"/>
      <c r="T29" s="80"/>
      <c r="U29" s="64">
        <f>SUM(U26:Z28)</f>
        <v>2606000</v>
      </c>
      <c r="V29" s="64"/>
      <c r="W29" s="64"/>
      <c r="X29" s="64"/>
      <c r="Y29" s="64"/>
      <c r="Z29" s="64"/>
      <c r="AA29" s="80">
        <f>SUM(AA26:AF28)</f>
        <v>26072000</v>
      </c>
      <c r="AB29" s="80"/>
      <c r="AC29" s="80"/>
      <c r="AD29" s="80"/>
      <c r="AE29" s="80"/>
      <c r="AF29" s="80"/>
    </row>
    <row r="30" spans="1:32" ht="13.5" customHeight="1">
      <c r="A30" s="48"/>
      <c r="B30" s="24"/>
      <c r="C30" s="25" t="s">
        <v>21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  <c r="O30" s="83">
        <f>O25-O29</f>
        <v>-482847</v>
      </c>
      <c r="P30" s="83"/>
      <c r="Q30" s="83"/>
      <c r="R30" s="83"/>
      <c r="S30" s="83"/>
      <c r="T30" s="83"/>
      <c r="U30" s="84">
        <f>U25-U29</f>
        <v>-539660</v>
      </c>
      <c r="V30" s="84"/>
      <c r="W30" s="84"/>
      <c r="X30" s="84"/>
      <c r="Y30" s="84"/>
      <c r="Z30" s="84"/>
      <c r="AA30" s="83">
        <f>AA25-AA29</f>
        <v>56813</v>
      </c>
      <c r="AB30" s="83"/>
      <c r="AC30" s="83"/>
      <c r="AD30" s="83"/>
      <c r="AE30" s="83"/>
      <c r="AF30" s="83"/>
    </row>
    <row r="31" spans="1:32" ht="13.5" customHeight="1">
      <c r="A31" s="24"/>
      <c r="B31" s="25"/>
      <c r="C31" s="25" t="s">
        <v>22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83">
        <f>O20+O30</f>
        <v>10846334</v>
      </c>
      <c r="P31" s="83"/>
      <c r="Q31" s="83"/>
      <c r="R31" s="83"/>
      <c r="S31" s="83"/>
      <c r="T31" s="83"/>
      <c r="U31" s="84">
        <f>U20+U30</f>
        <v>53399082</v>
      </c>
      <c r="V31" s="84"/>
      <c r="W31" s="84"/>
      <c r="X31" s="84"/>
      <c r="Y31" s="84"/>
      <c r="Z31" s="84"/>
      <c r="AA31" s="83">
        <f>AA20+AA30</f>
        <v>-42552748</v>
      </c>
      <c r="AB31" s="83"/>
      <c r="AC31" s="83"/>
      <c r="AD31" s="83"/>
      <c r="AE31" s="83"/>
      <c r="AF31" s="83"/>
    </row>
    <row r="32" spans="1:32" ht="13.5" customHeight="1">
      <c r="A32" s="46" t="s">
        <v>81</v>
      </c>
      <c r="B32" s="49" t="s">
        <v>106</v>
      </c>
      <c r="C32" s="10" t="s">
        <v>105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52">
        <f>'事業内訳（一般）'!N95</f>
        <v>22167000</v>
      </c>
      <c r="P32" s="53"/>
      <c r="Q32" s="53"/>
      <c r="R32" s="53"/>
      <c r="S32" s="53"/>
      <c r="T32" s="54"/>
      <c r="U32" s="55">
        <v>0</v>
      </c>
      <c r="V32" s="56"/>
      <c r="W32" s="56"/>
      <c r="X32" s="56"/>
      <c r="Y32" s="56"/>
      <c r="Z32" s="57"/>
      <c r="AA32" s="85">
        <f t="shared" ref="AA32:AA39" si="1">$O32 - $U32</f>
        <v>22167000</v>
      </c>
      <c r="AB32" s="86"/>
      <c r="AC32" s="86"/>
      <c r="AD32" s="86"/>
      <c r="AE32" s="86"/>
      <c r="AF32" s="87"/>
    </row>
    <row r="33" spans="1:49" ht="13.5" customHeight="1">
      <c r="A33" s="47"/>
      <c r="B33" s="50"/>
      <c r="C33" s="4" t="s">
        <v>87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O33" s="77">
        <f>'事業内訳（一般）'!N98</f>
        <v>20340000</v>
      </c>
      <c r="P33" s="78"/>
      <c r="Q33" s="78"/>
      <c r="R33" s="78"/>
      <c r="S33" s="78"/>
      <c r="T33" s="79"/>
      <c r="U33" s="61">
        <v>0</v>
      </c>
      <c r="V33" s="62"/>
      <c r="W33" s="62"/>
      <c r="X33" s="62"/>
      <c r="Y33" s="62"/>
      <c r="Z33" s="63"/>
      <c r="AA33" s="91">
        <f t="shared" si="1"/>
        <v>20340000</v>
      </c>
      <c r="AB33" s="92"/>
      <c r="AC33" s="92"/>
      <c r="AD33" s="92"/>
      <c r="AE33" s="92"/>
      <c r="AF33" s="93"/>
    </row>
    <row r="34" spans="1:49" ht="13.5" customHeight="1">
      <c r="A34" s="47"/>
      <c r="B34" s="50"/>
      <c r="C34" s="1" t="s">
        <v>88</v>
      </c>
      <c r="O34" s="77">
        <f>'事業内訳（一般）'!N100</f>
        <v>0</v>
      </c>
      <c r="P34" s="78"/>
      <c r="Q34" s="78"/>
      <c r="R34" s="78"/>
      <c r="S34" s="78"/>
      <c r="T34" s="79"/>
      <c r="U34" s="61">
        <v>0</v>
      </c>
      <c r="V34" s="62"/>
      <c r="W34" s="62"/>
      <c r="X34" s="62"/>
      <c r="Y34" s="62"/>
      <c r="Z34" s="63"/>
      <c r="AA34" s="74">
        <f t="shared" si="1"/>
        <v>0</v>
      </c>
      <c r="AB34" s="75"/>
      <c r="AC34" s="75"/>
      <c r="AD34" s="75"/>
      <c r="AE34" s="75"/>
      <c r="AF34" s="76"/>
    </row>
    <row r="35" spans="1:49" ht="13.5" customHeight="1">
      <c r="A35" s="47"/>
      <c r="B35" s="51"/>
      <c r="C35" s="20" t="s">
        <v>83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65">
        <f>SUM(O32:T34)</f>
        <v>42507000</v>
      </c>
      <c r="P35" s="66"/>
      <c r="Q35" s="66"/>
      <c r="R35" s="66"/>
      <c r="S35" s="66"/>
      <c r="T35" s="67"/>
      <c r="U35" s="58">
        <f>SUM(U32:Z34)</f>
        <v>0</v>
      </c>
      <c r="V35" s="59"/>
      <c r="W35" s="59"/>
      <c r="X35" s="59"/>
      <c r="Y35" s="59"/>
      <c r="Z35" s="60"/>
      <c r="AA35" s="88">
        <f t="shared" si="1"/>
        <v>42507000</v>
      </c>
      <c r="AB35" s="89"/>
      <c r="AC35" s="89"/>
      <c r="AD35" s="89"/>
      <c r="AE35" s="89"/>
      <c r="AF35" s="90"/>
    </row>
    <row r="36" spans="1:49" ht="13.5" customHeight="1">
      <c r="A36" s="47"/>
      <c r="B36" s="46" t="s">
        <v>73</v>
      </c>
      <c r="C36" s="99" t="s">
        <v>138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52">
        <f>'事業内訳（一般）'!N103</f>
        <v>20000000</v>
      </c>
      <c r="P36" s="53"/>
      <c r="Q36" s="53"/>
      <c r="R36" s="53"/>
      <c r="S36" s="53"/>
      <c r="T36" s="54"/>
      <c r="U36" s="55">
        <v>0</v>
      </c>
      <c r="V36" s="56"/>
      <c r="W36" s="56"/>
      <c r="X36" s="56"/>
      <c r="Y36" s="56"/>
      <c r="Z36" s="57"/>
      <c r="AA36" s="52">
        <f t="shared" si="1"/>
        <v>20000000</v>
      </c>
      <c r="AB36" s="53"/>
      <c r="AC36" s="53"/>
      <c r="AD36" s="53"/>
      <c r="AE36" s="53"/>
      <c r="AF36" s="54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ht="13.5" customHeight="1">
      <c r="A37" s="47"/>
      <c r="B37" s="47"/>
      <c r="C37" s="71" t="s">
        <v>108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77">
        <f>'事業内訳（一般）'!N105</f>
        <v>22167000</v>
      </c>
      <c r="P37" s="78"/>
      <c r="Q37" s="78"/>
      <c r="R37" s="78"/>
      <c r="S37" s="78"/>
      <c r="T37" s="79"/>
      <c r="U37" s="61">
        <v>0</v>
      </c>
      <c r="V37" s="62"/>
      <c r="W37" s="62"/>
      <c r="X37" s="62"/>
      <c r="Y37" s="62"/>
      <c r="Z37" s="63"/>
      <c r="AA37" s="77">
        <f t="shared" si="1"/>
        <v>22167000</v>
      </c>
      <c r="AB37" s="78"/>
      <c r="AC37" s="78"/>
      <c r="AD37" s="78"/>
      <c r="AE37" s="78"/>
      <c r="AF37" s="79"/>
    </row>
    <row r="38" spans="1:49" ht="13.5" customHeight="1">
      <c r="A38" s="47"/>
      <c r="B38" s="47"/>
      <c r="C38" s="71" t="s">
        <v>96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77">
        <f>'事業内訳（一般）'!N107</f>
        <v>28902</v>
      </c>
      <c r="P38" s="78"/>
      <c r="Q38" s="78"/>
      <c r="R38" s="78"/>
      <c r="S38" s="78"/>
      <c r="T38" s="79"/>
      <c r="U38" s="61">
        <v>1</v>
      </c>
      <c r="V38" s="62"/>
      <c r="W38" s="62"/>
      <c r="X38" s="62"/>
      <c r="Y38" s="62"/>
      <c r="Z38" s="63"/>
      <c r="AA38" s="77">
        <f t="shared" si="1"/>
        <v>28901</v>
      </c>
      <c r="AB38" s="78"/>
      <c r="AC38" s="78"/>
      <c r="AD38" s="78"/>
      <c r="AE38" s="78"/>
      <c r="AF38" s="79"/>
    </row>
    <row r="39" spans="1:49" ht="13.5" customHeight="1">
      <c r="A39" s="47"/>
      <c r="B39" s="48"/>
      <c r="C39" s="68" t="s">
        <v>24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0"/>
      <c r="O39" s="80">
        <f>SUM(O36:T38)</f>
        <v>42195902</v>
      </c>
      <c r="P39" s="80"/>
      <c r="Q39" s="80"/>
      <c r="R39" s="80"/>
      <c r="S39" s="80"/>
      <c r="T39" s="80"/>
      <c r="U39" s="64">
        <f>SUM(U36:Z38)</f>
        <v>1</v>
      </c>
      <c r="V39" s="64"/>
      <c r="W39" s="64"/>
      <c r="X39" s="64"/>
      <c r="Y39" s="64"/>
      <c r="Z39" s="64"/>
      <c r="AA39" s="80">
        <f t="shared" si="1"/>
        <v>42195901</v>
      </c>
      <c r="AB39" s="80"/>
      <c r="AC39" s="80"/>
      <c r="AD39" s="80"/>
      <c r="AE39" s="80"/>
      <c r="AF39" s="80"/>
    </row>
    <row r="40" spans="1:49" ht="13.5" customHeight="1">
      <c r="A40" s="48"/>
      <c r="B40" s="24"/>
      <c r="C40" s="25" t="s">
        <v>25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83">
        <f>O35-O39</f>
        <v>311098</v>
      </c>
      <c r="P40" s="83"/>
      <c r="Q40" s="83"/>
      <c r="R40" s="83"/>
      <c r="S40" s="83"/>
      <c r="T40" s="83"/>
      <c r="U40" s="84">
        <f>U35-U39</f>
        <v>-1</v>
      </c>
      <c r="V40" s="84"/>
      <c r="W40" s="84"/>
      <c r="X40" s="84"/>
      <c r="Y40" s="84"/>
      <c r="Z40" s="84"/>
      <c r="AA40" s="83">
        <f>AA35-AA39</f>
        <v>311099</v>
      </c>
      <c r="AB40" s="83"/>
      <c r="AC40" s="83"/>
      <c r="AD40" s="83"/>
      <c r="AE40" s="83"/>
      <c r="AF40" s="83"/>
    </row>
    <row r="41" spans="1:49" ht="13.5" customHeight="1">
      <c r="A41" s="24"/>
      <c r="B41" s="25"/>
      <c r="C41" s="25" t="s">
        <v>26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83">
        <f>O31+O40</f>
        <v>11157432</v>
      </c>
      <c r="P41" s="83"/>
      <c r="Q41" s="83"/>
      <c r="R41" s="83"/>
      <c r="S41" s="83"/>
      <c r="T41" s="83"/>
      <c r="U41" s="84">
        <f>U31+U40</f>
        <v>53399081</v>
      </c>
      <c r="V41" s="84"/>
      <c r="W41" s="84"/>
      <c r="X41" s="84"/>
      <c r="Y41" s="84"/>
      <c r="Z41" s="84"/>
      <c r="AA41" s="83">
        <f>AA31+AA40</f>
        <v>-42241649</v>
      </c>
      <c r="AB41" s="83"/>
      <c r="AC41" s="83"/>
      <c r="AD41" s="83"/>
      <c r="AE41" s="83"/>
      <c r="AF41" s="83"/>
    </row>
    <row r="42" spans="1:49" ht="13.5" customHeight="1">
      <c r="A42" s="94" t="s">
        <v>80</v>
      </c>
      <c r="B42" s="6" t="s">
        <v>27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0">
        <f>'事業内訳（一般）'!N112</f>
        <v>187177944</v>
      </c>
      <c r="P42" s="80"/>
      <c r="Q42" s="80"/>
      <c r="R42" s="80"/>
      <c r="S42" s="80"/>
      <c r="T42" s="80"/>
      <c r="U42" s="64">
        <v>156829894</v>
      </c>
      <c r="V42" s="64"/>
      <c r="W42" s="64"/>
      <c r="X42" s="64"/>
      <c r="Y42" s="64"/>
      <c r="Z42" s="64"/>
      <c r="AA42" s="80">
        <f>$O42 - $U42</f>
        <v>30348050</v>
      </c>
      <c r="AB42" s="80"/>
      <c r="AC42" s="80"/>
      <c r="AD42" s="80"/>
      <c r="AE42" s="80"/>
      <c r="AF42" s="80"/>
    </row>
    <row r="43" spans="1:49" ht="13.5" customHeight="1">
      <c r="A43" s="95"/>
      <c r="B43" s="12" t="s">
        <v>91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65">
        <f>O41+O42</f>
        <v>198335376</v>
      </c>
      <c r="P43" s="66"/>
      <c r="Q43" s="66"/>
      <c r="R43" s="66"/>
      <c r="S43" s="66"/>
      <c r="T43" s="67"/>
      <c r="U43" s="58">
        <f>U41+U42</f>
        <v>210228975</v>
      </c>
      <c r="V43" s="59"/>
      <c r="W43" s="59"/>
      <c r="X43" s="59"/>
      <c r="Y43" s="59"/>
      <c r="Z43" s="60"/>
      <c r="AA43" s="65">
        <f>AA41+AA42</f>
        <v>-11893599</v>
      </c>
      <c r="AB43" s="66"/>
      <c r="AC43" s="66"/>
      <c r="AD43" s="66"/>
      <c r="AE43" s="66"/>
      <c r="AF43" s="67"/>
    </row>
    <row r="44" spans="1:49" ht="13.5" customHeight="1">
      <c r="A44" s="95"/>
      <c r="B44" s="3" t="s">
        <v>28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/>
      <c r="O44" s="81">
        <f>'事業内訳（一般）'!N114</f>
        <v>0</v>
      </c>
      <c r="P44" s="81"/>
      <c r="Q44" s="81"/>
      <c r="R44" s="81"/>
      <c r="S44" s="81"/>
      <c r="T44" s="81"/>
      <c r="U44" s="82">
        <v>0</v>
      </c>
      <c r="V44" s="82"/>
      <c r="W44" s="82"/>
      <c r="X44" s="82"/>
      <c r="Y44" s="82"/>
      <c r="Z44" s="82"/>
      <c r="AA44" s="81">
        <f>$O44 - $U44</f>
        <v>0</v>
      </c>
      <c r="AB44" s="81"/>
      <c r="AC44" s="81"/>
      <c r="AD44" s="81"/>
      <c r="AE44" s="81"/>
      <c r="AF44" s="81"/>
    </row>
    <row r="45" spans="1:49" ht="13.5" customHeight="1">
      <c r="A45" s="95"/>
      <c r="B45" s="3" t="s">
        <v>29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  <c r="O45" s="81">
        <f>'事業内訳（一般）'!N115</f>
        <v>0</v>
      </c>
      <c r="P45" s="81"/>
      <c r="Q45" s="81"/>
      <c r="R45" s="81"/>
      <c r="S45" s="81"/>
      <c r="T45" s="81"/>
      <c r="U45" s="82">
        <v>0</v>
      </c>
      <c r="V45" s="82"/>
      <c r="W45" s="82"/>
      <c r="X45" s="82"/>
      <c r="Y45" s="82"/>
      <c r="Z45" s="82"/>
      <c r="AA45" s="81">
        <f>$O45 - $U45</f>
        <v>0</v>
      </c>
      <c r="AB45" s="81"/>
      <c r="AC45" s="81"/>
      <c r="AD45" s="81"/>
      <c r="AE45" s="81"/>
      <c r="AF45" s="81"/>
    </row>
    <row r="46" spans="1:49" ht="13.5" customHeight="1">
      <c r="A46" s="95"/>
      <c r="B46" s="3" t="s">
        <v>30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  <c r="O46" s="81">
        <f>'事業内訳（一般）'!N117</f>
        <v>30482000</v>
      </c>
      <c r="P46" s="81"/>
      <c r="Q46" s="81"/>
      <c r="R46" s="81"/>
      <c r="S46" s="81"/>
      <c r="T46" s="81"/>
      <c r="U46" s="82">
        <v>0</v>
      </c>
      <c r="V46" s="82"/>
      <c r="W46" s="82"/>
      <c r="X46" s="82"/>
      <c r="Y46" s="82"/>
      <c r="Z46" s="82"/>
      <c r="AA46" s="81">
        <f>$O46 - $U46</f>
        <v>30482000</v>
      </c>
      <c r="AB46" s="81"/>
      <c r="AC46" s="81"/>
      <c r="AD46" s="81"/>
      <c r="AE46" s="81"/>
      <c r="AF46" s="81"/>
    </row>
    <row r="47" spans="1:49" ht="13.5" customHeight="1">
      <c r="A47" s="95"/>
      <c r="B47" s="3" t="s">
        <v>31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  <c r="O47" s="81">
        <f>'事業内訳（一般）'!N120</f>
        <v>30489207</v>
      </c>
      <c r="P47" s="81"/>
      <c r="Q47" s="81"/>
      <c r="R47" s="81"/>
      <c r="S47" s="81"/>
      <c r="T47" s="81"/>
      <c r="U47" s="82">
        <v>23051031</v>
      </c>
      <c r="V47" s="82"/>
      <c r="W47" s="82"/>
      <c r="X47" s="82"/>
      <c r="Y47" s="82"/>
      <c r="Z47" s="82"/>
      <c r="AA47" s="81">
        <f>$O47 - $U47</f>
        <v>7438176</v>
      </c>
      <c r="AB47" s="81"/>
      <c r="AC47" s="81"/>
      <c r="AD47" s="81"/>
      <c r="AE47" s="81"/>
      <c r="AF47" s="81"/>
    </row>
    <row r="48" spans="1:49" ht="13.5" customHeight="1">
      <c r="A48" s="95"/>
      <c r="B48" s="9"/>
      <c r="C48" s="10" t="s">
        <v>32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97">
        <f>O43+O44-O45+O46-O47</f>
        <v>198328169</v>
      </c>
      <c r="P48" s="97"/>
      <c r="Q48" s="97"/>
      <c r="R48" s="97"/>
      <c r="S48" s="97"/>
      <c r="T48" s="97"/>
      <c r="U48" s="98">
        <f>U43+U44-U45+U46-U47</f>
        <v>187177944</v>
      </c>
      <c r="V48" s="98"/>
      <c r="W48" s="98"/>
      <c r="X48" s="98"/>
      <c r="Y48" s="98"/>
      <c r="Z48" s="98"/>
      <c r="AA48" s="97">
        <f>AA43+AA44-AA45+AA46-AA47</f>
        <v>11150225</v>
      </c>
      <c r="AB48" s="97"/>
      <c r="AC48" s="97"/>
      <c r="AD48" s="97"/>
      <c r="AE48" s="97"/>
      <c r="AF48" s="97"/>
    </row>
    <row r="49" spans="1:32" ht="13.5" customHeight="1">
      <c r="A49" s="96"/>
      <c r="B49" s="12"/>
      <c r="C49" s="13" t="s">
        <v>94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97"/>
      <c r="P49" s="97"/>
      <c r="Q49" s="97"/>
      <c r="R49" s="97"/>
      <c r="S49" s="97"/>
      <c r="T49" s="97"/>
      <c r="U49" s="98"/>
      <c r="V49" s="98"/>
      <c r="W49" s="98"/>
      <c r="X49" s="98"/>
      <c r="Y49" s="98"/>
      <c r="Z49" s="98"/>
      <c r="AA49" s="97"/>
      <c r="AB49" s="97"/>
      <c r="AC49" s="97"/>
      <c r="AD49" s="97"/>
      <c r="AE49" s="97"/>
      <c r="AF49" s="97"/>
    </row>
    <row r="51" spans="1:32" ht="13.5" customHeight="1">
      <c r="B51" s="38"/>
    </row>
  </sheetData>
  <mergeCells count="157">
    <mergeCell ref="AA45:AF45"/>
    <mergeCell ref="U34:Z34"/>
    <mergeCell ref="O41:T41"/>
    <mergeCell ref="U41:Z41"/>
    <mergeCell ref="O34:T34"/>
    <mergeCell ref="U42:Z42"/>
    <mergeCell ref="O39:T39"/>
    <mergeCell ref="AA43:AF43"/>
    <mergeCell ref="A42:A49"/>
    <mergeCell ref="AA38:AF38"/>
    <mergeCell ref="U40:Z40"/>
    <mergeCell ref="AA40:AF40"/>
    <mergeCell ref="U46:Z46"/>
    <mergeCell ref="AA46:AF46"/>
    <mergeCell ref="AA47:AF47"/>
    <mergeCell ref="O38:T38"/>
    <mergeCell ref="U43:Z43"/>
    <mergeCell ref="O42:T42"/>
    <mergeCell ref="AA41:AF41"/>
    <mergeCell ref="AA48:AF49"/>
    <mergeCell ref="O48:T49"/>
    <mergeCell ref="U48:Z49"/>
    <mergeCell ref="O47:T47"/>
    <mergeCell ref="AA42:AF42"/>
    <mergeCell ref="O43:T43"/>
    <mergeCell ref="B36:B39"/>
    <mergeCell ref="C36:N36"/>
    <mergeCell ref="O36:T36"/>
    <mergeCell ref="U36:Z36"/>
    <mergeCell ref="AA36:AF36"/>
    <mergeCell ref="AA44:AF44"/>
    <mergeCell ref="U45:Z45"/>
    <mergeCell ref="A5:A20"/>
    <mergeCell ref="A21:A30"/>
    <mergeCell ref="B21:B25"/>
    <mergeCell ref="B26:B29"/>
    <mergeCell ref="U47:Z47"/>
    <mergeCell ref="O44:T44"/>
    <mergeCell ref="U44:Z44"/>
    <mergeCell ref="O45:T45"/>
    <mergeCell ref="O33:T33"/>
    <mergeCell ref="U33:Z33"/>
    <mergeCell ref="C25:N25"/>
    <mergeCell ref="C29:N29"/>
    <mergeCell ref="O25:T25"/>
    <mergeCell ref="O27:T27"/>
    <mergeCell ref="B5:B13"/>
    <mergeCell ref="B14:B19"/>
    <mergeCell ref="O18:T18"/>
    <mergeCell ref="O29:T29"/>
    <mergeCell ref="O22:T22"/>
    <mergeCell ref="O23:T23"/>
    <mergeCell ref="O24:T24"/>
    <mergeCell ref="O21:T21"/>
    <mergeCell ref="O40:T40"/>
    <mergeCell ref="O46:T46"/>
    <mergeCell ref="AA31:AF31"/>
    <mergeCell ref="O30:T30"/>
    <mergeCell ref="U30:Z30"/>
    <mergeCell ref="AA30:AF30"/>
    <mergeCell ref="O31:T31"/>
    <mergeCell ref="U31:Z31"/>
    <mergeCell ref="AA32:AF32"/>
    <mergeCell ref="AA35:AF35"/>
    <mergeCell ref="AA33:AF33"/>
    <mergeCell ref="U29:Z29"/>
    <mergeCell ref="AA29:AF29"/>
    <mergeCell ref="O26:T26"/>
    <mergeCell ref="U26:Z26"/>
    <mergeCell ref="AA26:AF26"/>
    <mergeCell ref="O28:T28"/>
    <mergeCell ref="U28:Z28"/>
    <mergeCell ref="AA28:AF28"/>
    <mergeCell ref="U27:Z27"/>
    <mergeCell ref="AA27:AF27"/>
    <mergeCell ref="U22:Z22"/>
    <mergeCell ref="AA22:AF22"/>
    <mergeCell ref="U25:Z25"/>
    <mergeCell ref="AA25:AF25"/>
    <mergeCell ref="U23:Z23"/>
    <mergeCell ref="AA23:AF23"/>
    <mergeCell ref="U24:Z24"/>
    <mergeCell ref="AA24:AF24"/>
    <mergeCell ref="AA20:AF20"/>
    <mergeCell ref="C19:N19"/>
    <mergeCell ref="O19:T19"/>
    <mergeCell ref="U19:Z19"/>
    <mergeCell ref="AA19:AF19"/>
    <mergeCell ref="O20:T20"/>
    <mergeCell ref="U20:Z20"/>
    <mergeCell ref="U21:Z21"/>
    <mergeCell ref="AA21:AF21"/>
    <mergeCell ref="O16:T16"/>
    <mergeCell ref="U16:Z16"/>
    <mergeCell ref="AA16:AF16"/>
    <mergeCell ref="O17:T17"/>
    <mergeCell ref="U17:Z17"/>
    <mergeCell ref="AA17:AF17"/>
    <mergeCell ref="U18:Z18"/>
    <mergeCell ref="AA18:AF18"/>
    <mergeCell ref="O14:T14"/>
    <mergeCell ref="U14:Z14"/>
    <mergeCell ref="AA14:AF14"/>
    <mergeCell ref="O15:T15"/>
    <mergeCell ref="U15:Z15"/>
    <mergeCell ref="AA15:AF15"/>
    <mergeCell ref="O12:T12"/>
    <mergeCell ref="U12:Z12"/>
    <mergeCell ref="AA12:AF12"/>
    <mergeCell ref="C13:N13"/>
    <mergeCell ref="O13:T13"/>
    <mergeCell ref="U13:Z13"/>
    <mergeCell ref="AA13:AF13"/>
    <mergeCell ref="O9:T9"/>
    <mergeCell ref="U9:Z9"/>
    <mergeCell ref="AA9:AF9"/>
    <mergeCell ref="O10:T10"/>
    <mergeCell ref="U10:Z10"/>
    <mergeCell ref="AA10:AF10"/>
    <mergeCell ref="O11:T11"/>
    <mergeCell ref="U11:Z11"/>
    <mergeCell ref="AA11:AF11"/>
    <mergeCell ref="O8:T8"/>
    <mergeCell ref="U8:Z8"/>
    <mergeCell ref="AA8:AF8"/>
    <mergeCell ref="O7:T7"/>
    <mergeCell ref="U7:Z7"/>
    <mergeCell ref="U6:Z6"/>
    <mergeCell ref="AA6:AF6"/>
    <mergeCell ref="O5:T5"/>
    <mergeCell ref="U5:Z5"/>
    <mergeCell ref="AA5:AF5"/>
    <mergeCell ref="O6:T6"/>
    <mergeCell ref="A1:AF1"/>
    <mergeCell ref="A2:AF2"/>
    <mergeCell ref="AB3:AF3"/>
    <mergeCell ref="AA4:AF4"/>
    <mergeCell ref="U4:Z4"/>
    <mergeCell ref="A4:N4"/>
    <mergeCell ref="O4:T4"/>
    <mergeCell ref="A32:A40"/>
    <mergeCell ref="B32:B35"/>
    <mergeCell ref="O32:T32"/>
    <mergeCell ref="U32:Z32"/>
    <mergeCell ref="U35:Z35"/>
    <mergeCell ref="U38:Z38"/>
    <mergeCell ref="U39:Z39"/>
    <mergeCell ref="O35:T35"/>
    <mergeCell ref="C39:N39"/>
    <mergeCell ref="C38:N38"/>
    <mergeCell ref="AA34:AF34"/>
    <mergeCell ref="C37:N37"/>
    <mergeCell ref="O37:T37"/>
    <mergeCell ref="U37:Z37"/>
    <mergeCell ref="AA37:AF37"/>
    <mergeCell ref="AA39:AF39"/>
    <mergeCell ref="AA7:AF7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3"/>
  <sheetViews>
    <sheetView tabSelected="1" zoomScaleNormal="100" workbookViewId="0">
      <selection activeCell="AM103" sqref="AM102:AQ103"/>
    </sheetView>
  </sheetViews>
  <sheetFormatPr defaultRowHeight="12"/>
  <cols>
    <col min="1" max="2" width="2.5" style="1" customWidth="1"/>
    <col min="3" max="13" width="2.25" style="1" customWidth="1"/>
    <col min="14" max="15" width="2.125" style="1" customWidth="1"/>
    <col min="16" max="43" width="2.125" style="15" customWidth="1"/>
    <col min="44" max="16384" width="9" style="1"/>
  </cols>
  <sheetData>
    <row r="1" spans="1:43" ht="19.149999999999999" customHeight="1">
      <c r="A1" s="42" t="s">
        <v>135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s="2" customFormat="1" ht="13.5" customHeight="1">
      <c r="A2" s="43" t="s">
        <v>134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s="2" customFormat="1" ht="13.5" customHeight="1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44" t="s">
        <v>34</v>
      </c>
      <c r="AN3" s="44"/>
      <c r="AO3" s="44"/>
      <c r="AP3" s="44"/>
      <c r="AQ3" s="44"/>
    </row>
    <row r="4" spans="1:43" ht="24" customHeight="1">
      <c r="A4" s="118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18" t="s">
        <v>126</v>
      </c>
      <c r="O4" s="119"/>
      <c r="P4" s="119"/>
      <c r="Q4" s="119"/>
      <c r="R4" s="120"/>
      <c r="S4" s="118" t="s">
        <v>37</v>
      </c>
      <c r="T4" s="119"/>
      <c r="U4" s="119"/>
      <c r="V4" s="119"/>
      <c r="W4" s="120"/>
      <c r="X4" s="139" t="s">
        <v>71</v>
      </c>
      <c r="Y4" s="140"/>
      <c r="Z4" s="140"/>
      <c r="AA4" s="140"/>
      <c r="AB4" s="141"/>
      <c r="AC4" s="118" t="s">
        <v>112</v>
      </c>
      <c r="AD4" s="119"/>
      <c r="AE4" s="119"/>
      <c r="AF4" s="119"/>
      <c r="AG4" s="120"/>
      <c r="AH4" s="121" t="s">
        <v>113</v>
      </c>
      <c r="AI4" s="119"/>
      <c r="AJ4" s="119"/>
      <c r="AK4" s="119"/>
      <c r="AL4" s="120"/>
      <c r="AM4" s="121" t="s">
        <v>127</v>
      </c>
      <c r="AN4" s="122"/>
      <c r="AO4" s="122"/>
      <c r="AP4" s="122"/>
      <c r="AQ4" s="123"/>
    </row>
    <row r="5" spans="1:43" ht="12.75" customHeight="1">
      <c r="A5" s="142" t="s">
        <v>72</v>
      </c>
      <c r="B5" s="124" t="s">
        <v>95</v>
      </c>
      <c r="C5" s="30" t="s">
        <v>98</v>
      </c>
      <c r="D5" s="31"/>
      <c r="E5" s="31"/>
      <c r="F5" s="31"/>
      <c r="G5" s="31"/>
      <c r="H5" s="31"/>
      <c r="I5" s="31"/>
      <c r="J5" s="10"/>
      <c r="K5" s="10"/>
      <c r="L5" s="10"/>
      <c r="M5" s="11"/>
      <c r="N5" s="116">
        <f t="shared" ref="N5:N27" si="0">SUM(S5:AQ5)</f>
        <v>282538622</v>
      </c>
      <c r="O5" s="116"/>
      <c r="P5" s="116"/>
      <c r="Q5" s="116"/>
      <c r="R5" s="117"/>
      <c r="S5" s="115">
        <f>SUM(S6:W9)</f>
        <v>0</v>
      </c>
      <c r="T5" s="116"/>
      <c r="U5" s="116"/>
      <c r="V5" s="116"/>
      <c r="W5" s="117"/>
      <c r="X5" s="134">
        <f>SUM(X6:AB9)</f>
        <v>192037627</v>
      </c>
      <c r="Y5" s="135"/>
      <c r="Z5" s="135"/>
      <c r="AA5" s="135"/>
      <c r="AB5" s="136"/>
      <c r="AC5" s="115">
        <f>SUM(AC6:AG9)</f>
        <v>90500995</v>
      </c>
      <c r="AD5" s="116"/>
      <c r="AE5" s="116"/>
      <c r="AF5" s="116"/>
      <c r="AG5" s="117"/>
      <c r="AH5" s="115">
        <v>0</v>
      </c>
      <c r="AI5" s="116"/>
      <c r="AJ5" s="116"/>
      <c r="AK5" s="116"/>
      <c r="AL5" s="117"/>
      <c r="AM5" s="115">
        <f>SUM(AM6:AQ9)</f>
        <v>0</v>
      </c>
      <c r="AN5" s="116"/>
      <c r="AO5" s="116"/>
      <c r="AP5" s="116"/>
      <c r="AQ5" s="117"/>
    </row>
    <row r="6" spans="1:43" ht="12.75" customHeight="1">
      <c r="A6" s="143"/>
      <c r="B6" s="125"/>
      <c r="C6" s="32"/>
      <c r="D6" s="23" t="s">
        <v>100</v>
      </c>
      <c r="E6" s="23"/>
      <c r="F6" s="23"/>
      <c r="G6" s="23"/>
      <c r="H6" s="23"/>
      <c r="I6" s="23"/>
      <c r="J6" s="4"/>
      <c r="K6" s="4"/>
      <c r="L6" s="4"/>
      <c r="M6" s="5"/>
      <c r="N6" s="102">
        <f t="shared" si="0"/>
        <v>250175940</v>
      </c>
      <c r="O6" s="102"/>
      <c r="P6" s="102"/>
      <c r="Q6" s="102"/>
      <c r="R6" s="103"/>
      <c r="S6" s="104">
        <v>0</v>
      </c>
      <c r="T6" s="102"/>
      <c r="U6" s="102"/>
      <c r="V6" s="102"/>
      <c r="W6" s="103"/>
      <c r="X6" s="105">
        <v>162551315</v>
      </c>
      <c r="Y6" s="106"/>
      <c r="Z6" s="106"/>
      <c r="AA6" s="106"/>
      <c r="AB6" s="107"/>
      <c r="AC6" s="104">
        <v>87624625</v>
      </c>
      <c r="AD6" s="102"/>
      <c r="AE6" s="102"/>
      <c r="AF6" s="102"/>
      <c r="AG6" s="103"/>
      <c r="AH6" s="104">
        <v>0</v>
      </c>
      <c r="AI6" s="102"/>
      <c r="AJ6" s="102"/>
      <c r="AK6" s="102"/>
      <c r="AL6" s="103"/>
      <c r="AM6" s="104">
        <v>0</v>
      </c>
      <c r="AN6" s="102"/>
      <c r="AO6" s="102"/>
      <c r="AP6" s="102"/>
      <c r="AQ6" s="103"/>
    </row>
    <row r="7" spans="1:43" ht="12.75" customHeight="1">
      <c r="A7" s="143"/>
      <c r="B7" s="125"/>
      <c r="C7" s="32"/>
      <c r="D7" s="23" t="s">
        <v>143</v>
      </c>
      <c r="E7" s="23"/>
      <c r="F7" s="23"/>
      <c r="G7" s="23"/>
      <c r="H7" s="23"/>
      <c r="I7" s="23"/>
      <c r="J7" s="39"/>
      <c r="K7" s="39"/>
      <c r="L7" s="39"/>
      <c r="M7" s="40"/>
      <c r="N7" s="102">
        <f>SUM(S7:AQ7)</f>
        <v>129152</v>
      </c>
      <c r="O7" s="102"/>
      <c r="P7" s="102"/>
      <c r="Q7" s="102"/>
      <c r="R7" s="103"/>
      <c r="S7" s="104">
        <v>0</v>
      </c>
      <c r="T7" s="102"/>
      <c r="U7" s="102"/>
      <c r="V7" s="102"/>
      <c r="W7" s="103"/>
      <c r="X7" s="105">
        <v>129152</v>
      </c>
      <c r="Y7" s="106"/>
      <c r="Z7" s="106"/>
      <c r="AA7" s="106"/>
      <c r="AB7" s="107"/>
      <c r="AC7" s="104">
        <v>0</v>
      </c>
      <c r="AD7" s="102"/>
      <c r="AE7" s="102"/>
      <c r="AF7" s="102"/>
      <c r="AG7" s="103"/>
      <c r="AH7" s="104">
        <v>0</v>
      </c>
      <c r="AI7" s="102"/>
      <c r="AJ7" s="102"/>
      <c r="AK7" s="102"/>
      <c r="AL7" s="103"/>
      <c r="AM7" s="104">
        <v>0</v>
      </c>
      <c r="AN7" s="102"/>
      <c r="AO7" s="102"/>
      <c r="AP7" s="102"/>
      <c r="AQ7" s="103"/>
    </row>
    <row r="8" spans="1:43" ht="12.75" customHeight="1">
      <c r="A8" s="143"/>
      <c r="B8" s="125"/>
      <c r="C8" s="32"/>
      <c r="D8" s="23" t="s">
        <v>101</v>
      </c>
      <c r="E8" s="23"/>
      <c r="F8" s="23"/>
      <c r="G8" s="23"/>
      <c r="H8" s="23"/>
      <c r="I8" s="23"/>
      <c r="J8" s="4"/>
      <c r="K8" s="4"/>
      <c r="L8" s="4"/>
      <c r="M8" s="5"/>
      <c r="N8" s="102">
        <f t="shared" si="0"/>
        <v>8484376</v>
      </c>
      <c r="O8" s="102"/>
      <c r="P8" s="102"/>
      <c r="Q8" s="102"/>
      <c r="R8" s="103"/>
      <c r="S8" s="104">
        <v>0</v>
      </c>
      <c r="T8" s="102"/>
      <c r="U8" s="102"/>
      <c r="V8" s="102"/>
      <c r="W8" s="103"/>
      <c r="X8" s="105">
        <v>8484376</v>
      </c>
      <c r="Y8" s="106"/>
      <c r="Z8" s="106"/>
      <c r="AA8" s="106"/>
      <c r="AB8" s="107"/>
      <c r="AC8" s="104">
        <v>0</v>
      </c>
      <c r="AD8" s="102"/>
      <c r="AE8" s="102"/>
      <c r="AF8" s="102"/>
      <c r="AG8" s="103"/>
      <c r="AH8" s="104">
        <v>0</v>
      </c>
      <c r="AI8" s="102"/>
      <c r="AJ8" s="102"/>
      <c r="AK8" s="102"/>
      <c r="AL8" s="103"/>
      <c r="AM8" s="104">
        <v>0</v>
      </c>
      <c r="AN8" s="102"/>
      <c r="AO8" s="102"/>
      <c r="AP8" s="102"/>
      <c r="AQ8" s="103"/>
    </row>
    <row r="9" spans="1:43" ht="12.75" customHeight="1">
      <c r="A9" s="143"/>
      <c r="B9" s="125"/>
      <c r="C9" s="32"/>
      <c r="D9" s="23" t="s">
        <v>38</v>
      </c>
      <c r="E9" s="23"/>
      <c r="F9" s="23"/>
      <c r="G9" s="23"/>
      <c r="H9" s="23"/>
      <c r="I9" s="23"/>
      <c r="J9" s="4"/>
      <c r="K9" s="4"/>
      <c r="L9" s="4"/>
      <c r="M9" s="5"/>
      <c r="N9" s="102">
        <f t="shared" si="0"/>
        <v>23749154</v>
      </c>
      <c r="O9" s="102"/>
      <c r="P9" s="102"/>
      <c r="Q9" s="102"/>
      <c r="R9" s="103"/>
      <c r="S9" s="104">
        <v>0</v>
      </c>
      <c r="T9" s="102"/>
      <c r="U9" s="102"/>
      <c r="V9" s="102"/>
      <c r="W9" s="103"/>
      <c r="X9" s="105">
        <v>20872784</v>
      </c>
      <c r="Y9" s="106"/>
      <c r="Z9" s="106"/>
      <c r="AA9" s="106"/>
      <c r="AB9" s="107"/>
      <c r="AC9" s="104">
        <v>2876370</v>
      </c>
      <c r="AD9" s="102"/>
      <c r="AE9" s="102"/>
      <c r="AF9" s="102"/>
      <c r="AG9" s="103"/>
      <c r="AH9" s="104">
        <v>0</v>
      </c>
      <c r="AI9" s="102"/>
      <c r="AJ9" s="102"/>
      <c r="AK9" s="102"/>
      <c r="AL9" s="103"/>
      <c r="AM9" s="104">
        <v>0</v>
      </c>
      <c r="AN9" s="102"/>
      <c r="AO9" s="102"/>
      <c r="AP9" s="102"/>
      <c r="AQ9" s="103"/>
    </row>
    <row r="10" spans="1:43" ht="12.75" customHeight="1">
      <c r="A10" s="143"/>
      <c r="B10" s="125"/>
      <c r="C10" s="32" t="s">
        <v>99</v>
      </c>
      <c r="D10" s="23"/>
      <c r="E10" s="23"/>
      <c r="F10" s="23"/>
      <c r="G10" s="23"/>
      <c r="H10" s="23"/>
      <c r="I10" s="23"/>
      <c r="J10" s="4"/>
      <c r="K10" s="4"/>
      <c r="L10" s="4"/>
      <c r="M10" s="5"/>
      <c r="N10" s="102">
        <f t="shared" si="0"/>
        <v>52076571</v>
      </c>
      <c r="O10" s="102"/>
      <c r="P10" s="102"/>
      <c r="Q10" s="102"/>
      <c r="R10" s="103"/>
      <c r="S10" s="104">
        <f>SUM(S11:W14)</f>
        <v>0</v>
      </c>
      <c r="T10" s="102"/>
      <c r="U10" s="102"/>
      <c r="V10" s="102"/>
      <c r="W10" s="103"/>
      <c r="X10" s="105">
        <f>SUM(X11:AB14)</f>
        <v>886464</v>
      </c>
      <c r="Y10" s="106"/>
      <c r="Z10" s="106"/>
      <c r="AA10" s="106"/>
      <c r="AB10" s="107"/>
      <c r="AC10" s="104">
        <f>SUM(AC11:AG14)</f>
        <v>169752</v>
      </c>
      <c r="AD10" s="102"/>
      <c r="AE10" s="102"/>
      <c r="AF10" s="102"/>
      <c r="AG10" s="103"/>
      <c r="AH10" s="104">
        <f>SUM(AH11:AL14)</f>
        <v>22790000</v>
      </c>
      <c r="AI10" s="102"/>
      <c r="AJ10" s="102"/>
      <c r="AK10" s="102"/>
      <c r="AL10" s="103"/>
      <c r="AM10" s="104">
        <f>SUM(AM11:AQ14)</f>
        <v>28230355</v>
      </c>
      <c r="AN10" s="102"/>
      <c r="AO10" s="102"/>
      <c r="AP10" s="102"/>
      <c r="AQ10" s="103"/>
    </row>
    <row r="11" spans="1:43" ht="12.75" customHeight="1">
      <c r="A11" s="143"/>
      <c r="B11" s="125"/>
      <c r="C11" s="32"/>
      <c r="D11" s="23" t="s">
        <v>102</v>
      </c>
      <c r="E11" s="23"/>
      <c r="F11" s="23"/>
      <c r="G11" s="23"/>
      <c r="H11" s="23"/>
      <c r="I11" s="23"/>
      <c r="J11" s="4"/>
      <c r="K11" s="4"/>
      <c r="L11" s="4"/>
      <c r="M11" s="5"/>
      <c r="N11" s="102">
        <f t="shared" si="0"/>
        <v>959385</v>
      </c>
      <c r="O11" s="102"/>
      <c r="P11" s="102"/>
      <c r="Q11" s="102"/>
      <c r="R11" s="103"/>
      <c r="S11" s="104">
        <v>0</v>
      </c>
      <c r="T11" s="102"/>
      <c r="U11" s="102"/>
      <c r="V11" s="102"/>
      <c r="W11" s="103"/>
      <c r="X11" s="105">
        <v>813304</v>
      </c>
      <c r="Y11" s="106"/>
      <c r="Z11" s="106"/>
      <c r="AA11" s="106"/>
      <c r="AB11" s="107"/>
      <c r="AC11" s="104">
        <v>146081</v>
      </c>
      <c r="AD11" s="102"/>
      <c r="AE11" s="102"/>
      <c r="AF11" s="102"/>
      <c r="AG11" s="103"/>
      <c r="AH11" s="104">
        <v>0</v>
      </c>
      <c r="AI11" s="102"/>
      <c r="AJ11" s="102"/>
      <c r="AK11" s="102"/>
      <c r="AL11" s="103"/>
      <c r="AM11" s="104">
        <v>0</v>
      </c>
      <c r="AN11" s="102"/>
      <c r="AO11" s="102"/>
      <c r="AP11" s="102"/>
      <c r="AQ11" s="103"/>
    </row>
    <row r="12" spans="1:43" ht="12.75" customHeight="1">
      <c r="A12" s="143"/>
      <c r="B12" s="125"/>
      <c r="C12" s="32"/>
      <c r="D12" s="23" t="s">
        <v>3</v>
      </c>
      <c r="E12" s="23"/>
      <c r="F12" s="23"/>
      <c r="G12" s="23"/>
      <c r="H12" s="23"/>
      <c r="I12" s="23"/>
      <c r="J12" s="4"/>
      <c r="K12" s="4"/>
      <c r="L12" s="4"/>
      <c r="M12" s="5"/>
      <c r="N12" s="102">
        <f t="shared" si="0"/>
        <v>51020355</v>
      </c>
      <c r="O12" s="102"/>
      <c r="P12" s="102"/>
      <c r="Q12" s="102"/>
      <c r="R12" s="103"/>
      <c r="S12" s="104">
        <v>0</v>
      </c>
      <c r="T12" s="102"/>
      <c r="U12" s="102"/>
      <c r="V12" s="102"/>
      <c r="W12" s="103"/>
      <c r="X12" s="105">
        <v>0</v>
      </c>
      <c r="Y12" s="106"/>
      <c r="Z12" s="106"/>
      <c r="AA12" s="106"/>
      <c r="AB12" s="107"/>
      <c r="AC12" s="104">
        <v>0</v>
      </c>
      <c r="AD12" s="102"/>
      <c r="AE12" s="102"/>
      <c r="AF12" s="102"/>
      <c r="AG12" s="103"/>
      <c r="AH12" s="104">
        <v>22790000</v>
      </c>
      <c r="AI12" s="102"/>
      <c r="AJ12" s="102"/>
      <c r="AK12" s="102"/>
      <c r="AL12" s="103"/>
      <c r="AM12" s="104">
        <v>28230355</v>
      </c>
      <c r="AN12" s="102"/>
      <c r="AO12" s="102"/>
      <c r="AP12" s="102"/>
      <c r="AQ12" s="103"/>
    </row>
    <row r="13" spans="1:43" ht="12.75" customHeight="1">
      <c r="A13" s="143"/>
      <c r="B13" s="125"/>
      <c r="C13" s="32"/>
      <c r="D13" s="23" t="s">
        <v>103</v>
      </c>
      <c r="E13" s="23"/>
      <c r="F13" s="23"/>
      <c r="G13" s="23"/>
      <c r="H13" s="23"/>
      <c r="I13" s="23"/>
      <c r="J13" s="4"/>
      <c r="K13" s="4"/>
      <c r="L13" s="4"/>
      <c r="M13" s="5"/>
      <c r="N13" s="102">
        <f t="shared" si="0"/>
        <v>96831</v>
      </c>
      <c r="O13" s="102"/>
      <c r="P13" s="102"/>
      <c r="Q13" s="102"/>
      <c r="R13" s="103"/>
      <c r="S13" s="104">
        <v>0</v>
      </c>
      <c r="T13" s="102"/>
      <c r="U13" s="102"/>
      <c r="V13" s="102"/>
      <c r="W13" s="103"/>
      <c r="X13" s="105">
        <v>73160</v>
      </c>
      <c r="Y13" s="106"/>
      <c r="Z13" s="106"/>
      <c r="AA13" s="106"/>
      <c r="AB13" s="107"/>
      <c r="AC13" s="104">
        <v>23671</v>
      </c>
      <c r="AD13" s="102"/>
      <c r="AE13" s="102"/>
      <c r="AF13" s="102"/>
      <c r="AG13" s="103"/>
      <c r="AH13" s="104">
        <v>0</v>
      </c>
      <c r="AI13" s="102"/>
      <c r="AJ13" s="102"/>
      <c r="AK13" s="102"/>
      <c r="AL13" s="103"/>
      <c r="AM13" s="104">
        <v>0</v>
      </c>
      <c r="AN13" s="102"/>
      <c r="AO13" s="102"/>
      <c r="AP13" s="102"/>
      <c r="AQ13" s="103"/>
    </row>
    <row r="14" spans="1:43" ht="12.75" customHeight="1">
      <c r="A14" s="143"/>
      <c r="B14" s="125"/>
      <c r="C14" s="32"/>
      <c r="D14" s="23" t="s">
        <v>104</v>
      </c>
      <c r="E14" s="23"/>
      <c r="F14" s="23"/>
      <c r="G14" s="23"/>
      <c r="H14" s="23"/>
      <c r="I14" s="23"/>
      <c r="J14" s="4"/>
      <c r="K14" s="4"/>
      <c r="L14" s="4"/>
      <c r="M14" s="5"/>
      <c r="N14" s="102">
        <f t="shared" si="0"/>
        <v>0</v>
      </c>
      <c r="O14" s="102"/>
      <c r="P14" s="102"/>
      <c r="Q14" s="102"/>
      <c r="R14" s="103"/>
      <c r="S14" s="104">
        <v>0</v>
      </c>
      <c r="T14" s="102"/>
      <c r="U14" s="102"/>
      <c r="V14" s="102"/>
      <c r="W14" s="103"/>
      <c r="X14" s="105">
        <v>0</v>
      </c>
      <c r="Y14" s="106"/>
      <c r="Z14" s="106"/>
      <c r="AA14" s="106"/>
      <c r="AB14" s="107"/>
      <c r="AC14" s="104">
        <v>0</v>
      </c>
      <c r="AD14" s="102"/>
      <c r="AE14" s="102"/>
      <c r="AF14" s="102"/>
      <c r="AG14" s="103"/>
      <c r="AH14" s="104">
        <v>0</v>
      </c>
      <c r="AI14" s="102"/>
      <c r="AJ14" s="102"/>
      <c r="AK14" s="102"/>
      <c r="AL14" s="103"/>
      <c r="AM14" s="104">
        <v>0</v>
      </c>
      <c r="AN14" s="102"/>
      <c r="AO14" s="102"/>
      <c r="AP14" s="102"/>
      <c r="AQ14" s="103"/>
    </row>
    <row r="15" spans="1:43" ht="12.75" customHeight="1">
      <c r="A15" s="143"/>
      <c r="B15" s="125"/>
      <c r="C15" s="32" t="s">
        <v>4</v>
      </c>
      <c r="D15" s="23"/>
      <c r="E15" s="23"/>
      <c r="F15" s="23"/>
      <c r="G15" s="23"/>
      <c r="H15" s="23"/>
      <c r="I15" s="23"/>
      <c r="J15" s="4"/>
      <c r="K15" s="4"/>
      <c r="L15" s="4"/>
      <c r="M15" s="5"/>
      <c r="N15" s="102">
        <f t="shared" si="0"/>
        <v>1906000</v>
      </c>
      <c r="O15" s="102"/>
      <c r="P15" s="102"/>
      <c r="Q15" s="102"/>
      <c r="R15" s="103"/>
      <c r="S15" s="104">
        <f>SUM(S16)</f>
        <v>0</v>
      </c>
      <c r="T15" s="102"/>
      <c r="U15" s="102"/>
      <c r="V15" s="102"/>
      <c r="W15" s="103"/>
      <c r="X15" s="105">
        <f>SUM(X16)</f>
        <v>1503000</v>
      </c>
      <c r="Y15" s="106"/>
      <c r="Z15" s="106"/>
      <c r="AA15" s="106"/>
      <c r="AB15" s="107"/>
      <c r="AC15" s="104">
        <f>SUM(AC16)</f>
        <v>403000</v>
      </c>
      <c r="AD15" s="102"/>
      <c r="AE15" s="102"/>
      <c r="AF15" s="102"/>
      <c r="AG15" s="103"/>
      <c r="AH15" s="104">
        <f>SUM(AH16)</f>
        <v>0</v>
      </c>
      <c r="AI15" s="102"/>
      <c r="AJ15" s="102"/>
      <c r="AK15" s="102"/>
      <c r="AL15" s="103"/>
      <c r="AM15" s="104">
        <f>SUM(AM16)</f>
        <v>0</v>
      </c>
      <c r="AN15" s="102"/>
      <c r="AO15" s="102"/>
      <c r="AP15" s="102"/>
      <c r="AQ15" s="103"/>
    </row>
    <row r="16" spans="1:43" ht="12.75" customHeight="1">
      <c r="A16" s="143"/>
      <c r="B16" s="125"/>
      <c r="C16" s="32"/>
      <c r="D16" s="23" t="s">
        <v>4</v>
      </c>
      <c r="E16" s="23"/>
      <c r="F16" s="23"/>
      <c r="G16" s="23"/>
      <c r="H16" s="23"/>
      <c r="I16" s="23"/>
      <c r="J16" s="4"/>
      <c r="K16" s="4"/>
      <c r="L16" s="4"/>
      <c r="M16" s="5"/>
      <c r="N16" s="102">
        <f t="shared" si="0"/>
        <v>1906000</v>
      </c>
      <c r="O16" s="102"/>
      <c r="P16" s="102"/>
      <c r="Q16" s="102"/>
      <c r="R16" s="103"/>
      <c r="S16" s="104">
        <v>0</v>
      </c>
      <c r="T16" s="102"/>
      <c r="U16" s="102"/>
      <c r="V16" s="102"/>
      <c r="W16" s="103"/>
      <c r="X16" s="105">
        <v>1503000</v>
      </c>
      <c r="Y16" s="106"/>
      <c r="Z16" s="106"/>
      <c r="AA16" s="106"/>
      <c r="AB16" s="107"/>
      <c r="AC16" s="104">
        <v>403000</v>
      </c>
      <c r="AD16" s="102"/>
      <c r="AE16" s="102"/>
      <c r="AF16" s="102"/>
      <c r="AG16" s="103"/>
      <c r="AH16" s="104">
        <v>0</v>
      </c>
      <c r="AI16" s="102"/>
      <c r="AJ16" s="102"/>
      <c r="AK16" s="102"/>
      <c r="AL16" s="103"/>
      <c r="AM16" s="104">
        <v>0</v>
      </c>
      <c r="AN16" s="102"/>
      <c r="AO16" s="102"/>
      <c r="AP16" s="102"/>
      <c r="AQ16" s="103"/>
    </row>
    <row r="17" spans="1:43" ht="12.75" customHeight="1">
      <c r="A17" s="143"/>
      <c r="B17" s="125"/>
      <c r="C17" s="32" t="s">
        <v>5</v>
      </c>
      <c r="D17" s="23"/>
      <c r="E17" s="23"/>
      <c r="F17" s="23"/>
      <c r="G17" s="23"/>
      <c r="H17" s="23"/>
      <c r="I17" s="23"/>
      <c r="J17" s="4"/>
      <c r="K17" s="4"/>
      <c r="L17" s="4"/>
      <c r="M17" s="5"/>
      <c r="N17" s="102">
        <f t="shared" si="0"/>
        <v>5183392</v>
      </c>
      <c r="O17" s="102"/>
      <c r="P17" s="102"/>
      <c r="Q17" s="102"/>
      <c r="R17" s="103"/>
      <c r="S17" s="104">
        <f>SUM(S18)</f>
        <v>800182</v>
      </c>
      <c r="T17" s="102"/>
      <c r="U17" s="102"/>
      <c r="V17" s="102"/>
      <c r="W17" s="103"/>
      <c r="X17" s="105">
        <f>SUM(X18)</f>
        <v>4219610</v>
      </c>
      <c r="Y17" s="106"/>
      <c r="Z17" s="106"/>
      <c r="AA17" s="106"/>
      <c r="AB17" s="107"/>
      <c r="AC17" s="104">
        <f>SUM(AC18)</f>
        <v>163600</v>
      </c>
      <c r="AD17" s="102"/>
      <c r="AE17" s="102"/>
      <c r="AF17" s="102"/>
      <c r="AG17" s="103"/>
      <c r="AH17" s="104">
        <f>SUM(AH18)</f>
        <v>0</v>
      </c>
      <c r="AI17" s="102"/>
      <c r="AJ17" s="102"/>
      <c r="AK17" s="102"/>
      <c r="AL17" s="103"/>
      <c r="AM17" s="104">
        <f>SUM(AM18)</f>
        <v>0</v>
      </c>
      <c r="AN17" s="102"/>
      <c r="AO17" s="102"/>
      <c r="AP17" s="102"/>
      <c r="AQ17" s="103"/>
    </row>
    <row r="18" spans="1:43" ht="12.75" customHeight="1">
      <c r="A18" s="143"/>
      <c r="B18" s="125"/>
      <c r="C18" s="32"/>
      <c r="D18" s="23" t="s">
        <v>5</v>
      </c>
      <c r="E18" s="23"/>
      <c r="F18" s="23"/>
      <c r="G18" s="23"/>
      <c r="H18" s="23"/>
      <c r="I18" s="23"/>
      <c r="J18" s="4"/>
      <c r="K18" s="4"/>
      <c r="L18" s="4"/>
      <c r="M18" s="5"/>
      <c r="N18" s="102">
        <f t="shared" si="0"/>
        <v>5183392</v>
      </c>
      <c r="O18" s="102"/>
      <c r="P18" s="102"/>
      <c r="Q18" s="102"/>
      <c r="R18" s="103"/>
      <c r="S18" s="104">
        <v>800182</v>
      </c>
      <c r="T18" s="102"/>
      <c r="U18" s="102"/>
      <c r="V18" s="102"/>
      <c r="W18" s="103"/>
      <c r="X18" s="105">
        <v>4219610</v>
      </c>
      <c r="Y18" s="106"/>
      <c r="Z18" s="106"/>
      <c r="AA18" s="106"/>
      <c r="AB18" s="107"/>
      <c r="AC18" s="104">
        <v>163600</v>
      </c>
      <c r="AD18" s="102"/>
      <c r="AE18" s="102"/>
      <c r="AF18" s="102"/>
      <c r="AG18" s="103"/>
      <c r="AH18" s="104">
        <v>0</v>
      </c>
      <c r="AI18" s="102"/>
      <c r="AJ18" s="102"/>
      <c r="AK18" s="102"/>
      <c r="AL18" s="103"/>
      <c r="AM18" s="104">
        <v>0</v>
      </c>
      <c r="AN18" s="102"/>
      <c r="AO18" s="102"/>
      <c r="AP18" s="102"/>
      <c r="AQ18" s="103"/>
    </row>
    <row r="19" spans="1:43" ht="12.75" customHeight="1">
      <c r="A19" s="143"/>
      <c r="B19" s="125"/>
      <c r="C19" s="32" t="s">
        <v>6</v>
      </c>
      <c r="D19" s="23"/>
      <c r="E19" s="23"/>
      <c r="F19" s="23"/>
      <c r="G19" s="23"/>
      <c r="H19" s="23"/>
      <c r="I19" s="23"/>
      <c r="J19" s="4"/>
      <c r="K19" s="4"/>
      <c r="L19" s="4"/>
      <c r="M19" s="5"/>
      <c r="N19" s="102">
        <f t="shared" si="0"/>
        <v>10775006</v>
      </c>
      <c r="O19" s="102"/>
      <c r="P19" s="102"/>
      <c r="Q19" s="102"/>
      <c r="R19" s="103"/>
      <c r="S19" s="104">
        <f>SUM(S20:W21)</f>
        <v>366166</v>
      </c>
      <c r="T19" s="102"/>
      <c r="U19" s="102"/>
      <c r="V19" s="102"/>
      <c r="W19" s="103"/>
      <c r="X19" s="105">
        <f>SUM(X20:AB21)</f>
        <v>1560620</v>
      </c>
      <c r="Y19" s="106"/>
      <c r="Z19" s="106"/>
      <c r="AA19" s="106"/>
      <c r="AB19" s="107"/>
      <c r="AC19" s="104">
        <f>SUM(AC20:AG21)</f>
        <v>8014977</v>
      </c>
      <c r="AD19" s="102"/>
      <c r="AE19" s="102"/>
      <c r="AF19" s="102"/>
      <c r="AG19" s="103"/>
      <c r="AH19" s="104">
        <f>SUM(AH20:AL21)</f>
        <v>833243</v>
      </c>
      <c r="AI19" s="102"/>
      <c r="AJ19" s="102"/>
      <c r="AK19" s="102"/>
      <c r="AL19" s="103"/>
      <c r="AM19" s="104">
        <f>SUM(AM20:AQ21)</f>
        <v>0</v>
      </c>
      <c r="AN19" s="102"/>
      <c r="AO19" s="102"/>
      <c r="AP19" s="102"/>
      <c r="AQ19" s="103"/>
    </row>
    <row r="20" spans="1:43" ht="12.75" customHeight="1">
      <c r="A20" s="143"/>
      <c r="B20" s="125"/>
      <c r="C20" s="32"/>
      <c r="D20" s="23" t="s">
        <v>6</v>
      </c>
      <c r="E20" s="23"/>
      <c r="F20" s="23"/>
      <c r="G20" s="23"/>
      <c r="H20" s="23"/>
      <c r="I20" s="23"/>
      <c r="J20" s="4"/>
      <c r="K20" s="4"/>
      <c r="L20" s="4"/>
      <c r="M20" s="5"/>
      <c r="N20" s="102">
        <f t="shared" si="0"/>
        <v>3160808</v>
      </c>
      <c r="O20" s="102"/>
      <c r="P20" s="102"/>
      <c r="Q20" s="102"/>
      <c r="R20" s="103"/>
      <c r="S20" s="104">
        <v>366166</v>
      </c>
      <c r="T20" s="102"/>
      <c r="U20" s="102"/>
      <c r="V20" s="102"/>
      <c r="W20" s="103"/>
      <c r="X20" s="105">
        <v>1218510</v>
      </c>
      <c r="Y20" s="106"/>
      <c r="Z20" s="106"/>
      <c r="AA20" s="106"/>
      <c r="AB20" s="107"/>
      <c r="AC20" s="104">
        <v>1576132</v>
      </c>
      <c r="AD20" s="102"/>
      <c r="AE20" s="102"/>
      <c r="AF20" s="102"/>
      <c r="AG20" s="103"/>
      <c r="AH20" s="104">
        <v>0</v>
      </c>
      <c r="AI20" s="102"/>
      <c r="AJ20" s="102"/>
      <c r="AK20" s="102"/>
      <c r="AL20" s="103"/>
      <c r="AM20" s="104">
        <v>0</v>
      </c>
      <c r="AN20" s="102"/>
      <c r="AO20" s="102"/>
      <c r="AP20" s="102"/>
      <c r="AQ20" s="103"/>
    </row>
    <row r="21" spans="1:43" ht="12.75" customHeight="1">
      <c r="A21" s="143"/>
      <c r="B21" s="125"/>
      <c r="C21" s="32"/>
      <c r="D21" s="23" t="s">
        <v>128</v>
      </c>
      <c r="E21" s="23"/>
      <c r="F21" s="23"/>
      <c r="G21" s="23"/>
      <c r="H21" s="23"/>
      <c r="I21" s="23"/>
      <c r="J21" s="4"/>
      <c r="K21" s="4"/>
      <c r="L21" s="4"/>
      <c r="M21" s="5"/>
      <c r="N21" s="102">
        <f t="shared" si="0"/>
        <v>7614198</v>
      </c>
      <c r="O21" s="102"/>
      <c r="P21" s="102"/>
      <c r="Q21" s="102"/>
      <c r="R21" s="103"/>
      <c r="S21" s="104">
        <v>0</v>
      </c>
      <c r="T21" s="102"/>
      <c r="U21" s="102"/>
      <c r="V21" s="102"/>
      <c r="W21" s="103"/>
      <c r="X21" s="105">
        <v>342110</v>
      </c>
      <c r="Y21" s="106"/>
      <c r="Z21" s="106"/>
      <c r="AA21" s="106"/>
      <c r="AB21" s="107"/>
      <c r="AC21" s="104">
        <v>6438845</v>
      </c>
      <c r="AD21" s="102"/>
      <c r="AE21" s="102"/>
      <c r="AF21" s="102"/>
      <c r="AG21" s="103"/>
      <c r="AH21" s="104">
        <v>833243</v>
      </c>
      <c r="AI21" s="102"/>
      <c r="AJ21" s="102"/>
      <c r="AK21" s="102"/>
      <c r="AL21" s="103"/>
      <c r="AM21" s="104">
        <v>0</v>
      </c>
      <c r="AN21" s="102"/>
      <c r="AO21" s="102"/>
      <c r="AP21" s="102"/>
      <c r="AQ21" s="103"/>
    </row>
    <row r="22" spans="1:43" ht="12.75" customHeight="1">
      <c r="A22" s="143"/>
      <c r="B22" s="125"/>
      <c r="C22" s="32" t="s">
        <v>7</v>
      </c>
      <c r="D22" s="23"/>
      <c r="E22" s="23"/>
      <c r="F22" s="23"/>
      <c r="G22" s="23"/>
      <c r="H22" s="23"/>
      <c r="I22" s="23"/>
      <c r="J22" s="4"/>
      <c r="K22" s="4"/>
      <c r="L22" s="4"/>
      <c r="M22" s="5"/>
      <c r="N22" s="102">
        <f t="shared" si="0"/>
        <v>3400000</v>
      </c>
      <c r="O22" s="102"/>
      <c r="P22" s="102"/>
      <c r="Q22" s="102"/>
      <c r="R22" s="103"/>
      <c r="S22" s="104">
        <f>SUM(S23)</f>
        <v>0</v>
      </c>
      <c r="T22" s="102"/>
      <c r="U22" s="102"/>
      <c r="V22" s="102"/>
      <c r="W22" s="103"/>
      <c r="X22" s="105">
        <f>SUM(X23)</f>
        <v>3400000</v>
      </c>
      <c r="Y22" s="106"/>
      <c r="Z22" s="106"/>
      <c r="AA22" s="106"/>
      <c r="AB22" s="107"/>
      <c r="AC22" s="104">
        <f>SUM(AC23)</f>
        <v>0</v>
      </c>
      <c r="AD22" s="102"/>
      <c r="AE22" s="102"/>
      <c r="AF22" s="102"/>
      <c r="AG22" s="103"/>
      <c r="AH22" s="104">
        <f>SUM(AH23)</f>
        <v>0</v>
      </c>
      <c r="AI22" s="102"/>
      <c r="AJ22" s="102"/>
      <c r="AK22" s="102"/>
      <c r="AL22" s="103"/>
      <c r="AM22" s="104">
        <f>SUM(AM23)</f>
        <v>0</v>
      </c>
      <c r="AN22" s="102"/>
      <c r="AO22" s="102"/>
      <c r="AP22" s="102"/>
      <c r="AQ22" s="103"/>
    </row>
    <row r="23" spans="1:43" ht="12.75" customHeight="1">
      <c r="A23" s="143"/>
      <c r="B23" s="125"/>
      <c r="C23" s="32"/>
      <c r="D23" s="23" t="s">
        <v>7</v>
      </c>
      <c r="E23" s="23"/>
      <c r="F23" s="23"/>
      <c r="G23" s="23"/>
      <c r="H23" s="23"/>
      <c r="I23" s="23"/>
      <c r="J23" s="4"/>
      <c r="K23" s="4"/>
      <c r="L23" s="4"/>
      <c r="M23" s="5"/>
      <c r="N23" s="102">
        <f t="shared" si="0"/>
        <v>3400000</v>
      </c>
      <c r="O23" s="102"/>
      <c r="P23" s="102"/>
      <c r="Q23" s="102"/>
      <c r="R23" s="103"/>
      <c r="S23" s="104">
        <v>0</v>
      </c>
      <c r="T23" s="102"/>
      <c r="U23" s="102"/>
      <c r="V23" s="102"/>
      <c r="W23" s="103"/>
      <c r="X23" s="105">
        <v>3400000</v>
      </c>
      <c r="Y23" s="106"/>
      <c r="Z23" s="106"/>
      <c r="AA23" s="106"/>
      <c r="AB23" s="107"/>
      <c r="AC23" s="104">
        <v>0</v>
      </c>
      <c r="AD23" s="102"/>
      <c r="AE23" s="102"/>
      <c r="AF23" s="102"/>
      <c r="AG23" s="103"/>
      <c r="AH23" s="104">
        <v>0</v>
      </c>
      <c r="AI23" s="102"/>
      <c r="AJ23" s="102"/>
      <c r="AK23" s="102"/>
      <c r="AL23" s="103"/>
      <c r="AM23" s="104">
        <v>0</v>
      </c>
      <c r="AN23" s="102"/>
      <c r="AO23" s="102"/>
      <c r="AP23" s="102"/>
      <c r="AQ23" s="103"/>
    </row>
    <row r="24" spans="1:43" ht="12.75" customHeight="1">
      <c r="A24" s="143"/>
      <c r="B24" s="125"/>
      <c r="C24" s="32" t="s">
        <v>89</v>
      </c>
      <c r="D24" s="23"/>
      <c r="E24" s="23"/>
      <c r="F24" s="23"/>
      <c r="G24" s="23"/>
      <c r="H24" s="23"/>
      <c r="I24" s="23"/>
      <c r="J24" s="4"/>
      <c r="K24" s="4"/>
      <c r="L24" s="4"/>
      <c r="M24" s="5"/>
      <c r="N24" s="102">
        <f t="shared" si="0"/>
        <v>120900</v>
      </c>
      <c r="O24" s="102"/>
      <c r="P24" s="102"/>
      <c r="Q24" s="102"/>
      <c r="R24" s="103"/>
      <c r="S24" s="104">
        <f>SUM(S25)</f>
        <v>0</v>
      </c>
      <c r="T24" s="102"/>
      <c r="U24" s="102"/>
      <c r="V24" s="102"/>
      <c r="W24" s="103"/>
      <c r="X24" s="105">
        <f>SUM(X25)</f>
        <v>0</v>
      </c>
      <c r="Y24" s="106"/>
      <c r="Z24" s="106"/>
      <c r="AA24" s="106"/>
      <c r="AB24" s="107"/>
      <c r="AC24" s="104">
        <f>SUM(AC25)</f>
        <v>0</v>
      </c>
      <c r="AD24" s="102"/>
      <c r="AE24" s="102"/>
      <c r="AF24" s="102"/>
      <c r="AG24" s="103"/>
      <c r="AH24" s="104">
        <f>SUM(AH25)</f>
        <v>0</v>
      </c>
      <c r="AI24" s="102"/>
      <c r="AJ24" s="102"/>
      <c r="AK24" s="102"/>
      <c r="AL24" s="103"/>
      <c r="AM24" s="104">
        <f>SUM(AM25)</f>
        <v>120900</v>
      </c>
      <c r="AN24" s="102"/>
      <c r="AO24" s="102"/>
      <c r="AP24" s="102"/>
      <c r="AQ24" s="103"/>
    </row>
    <row r="25" spans="1:43" ht="12.75" customHeight="1">
      <c r="A25" s="143"/>
      <c r="B25" s="125"/>
      <c r="C25" s="32"/>
      <c r="D25" s="23" t="s">
        <v>90</v>
      </c>
      <c r="E25" s="23"/>
      <c r="F25" s="23"/>
      <c r="G25" s="23"/>
      <c r="H25" s="23"/>
      <c r="I25" s="23"/>
      <c r="J25" s="4"/>
      <c r="K25" s="4"/>
      <c r="L25" s="4"/>
      <c r="M25" s="5"/>
      <c r="N25" s="102">
        <f t="shared" si="0"/>
        <v>120900</v>
      </c>
      <c r="O25" s="102"/>
      <c r="P25" s="102"/>
      <c r="Q25" s="102"/>
      <c r="R25" s="103"/>
      <c r="S25" s="104">
        <v>0</v>
      </c>
      <c r="T25" s="102"/>
      <c r="U25" s="102"/>
      <c r="V25" s="102"/>
      <c r="W25" s="103"/>
      <c r="X25" s="105">
        <v>0</v>
      </c>
      <c r="Y25" s="106"/>
      <c r="Z25" s="106"/>
      <c r="AA25" s="106"/>
      <c r="AB25" s="107"/>
      <c r="AC25" s="104">
        <v>0</v>
      </c>
      <c r="AD25" s="102"/>
      <c r="AE25" s="102"/>
      <c r="AF25" s="102"/>
      <c r="AG25" s="103"/>
      <c r="AH25" s="104">
        <v>0</v>
      </c>
      <c r="AI25" s="102"/>
      <c r="AJ25" s="102"/>
      <c r="AK25" s="102"/>
      <c r="AL25" s="103"/>
      <c r="AM25" s="104">
        <v>120900</v>
      </c>
      <c r="AN25" s="102"/>
      <c r="AO25" s="102"/>
      <c r="AP25" s="102"/>
      <c r="AQ25" s="103"/>
    </row>
    <row r="26" spans="1:43" ht="12.75" customHeight="1">
      <c r="A26" s="143"/>
      <c r="B26" s="125"/>
      <c r="C26" s="32" t="s">
        <v>8</v>
      </c>
      <c r="D26" s="23"/>
      <c r="E26" s="23"/>
      <c r="F26" s="23"/>
      <c r="G26" s="23"/>
      <c r="H26" s="23"/>
      <c r="I26" s="23"/>
      <c r="J26" s="4"/>
      <c r="K26" s="4"/>
      <c r="L26" s="4"/>
      <c r="M26" s="5"/>
      <c r="N26" s="102">
        <f t="shared" si="0"/>
        <v>12821604</v>
      </c>
      <c r="O26" s="102"/>
      <c r="P26" s="102"/>
      <c r="Q26" s="102"/>
      <c r="R26" s="103"/>
      <c r="S26" s="104">
        <f>SUM(S27)</f>
        <v>669472</v>
      </c>
      <c r="T26" s="102"/>
      <c r="U26" s="102"/>
      <c r="V26" s="102"/>
      <c r="W26" s="103"/>
      <c r="X26" s="105">
        <f>SUM(X27)</f>
        <v>9923042</v>
      </c>
      <c r="Y26" s="106"/>
      <c r="Z26" s="106"/>
      <c r="AA26" s="106"/>
      <c r="AB26" s="107"/>
      <c r="AC26" s="104">
        <f>SUM(AC27)</f>
        <v>2229090</v>
      </c>
      <c r="AD26" s="102"/>
      <c r="AE26" s="102"/>
      <c r="AF26" s="102"/>
      <c r="AG26" s="103"/>
      <c r="AH26" s="104">
        <f>SUM(AH27)</f>
        <v>0</v>
      </c>
      <c r="AI26" s="102"/>
      <c r="AJ26" s="102"/>
      <c r="AK26" s="102"/>
      <c r="AL26" s="103"/>
      <c r="AM26" s="104">
        <f>SUM(AM27)</f>
        <v>0</v>
      </c>
      <c r="AN26" s="102"/>
      <c r="AO26" s="102"/>
      <c r="AP26" s="102"/>
      <c r="AQ26" s="103"/>
    </row>
    <row r="27" spans="1:43" ht="12.75" customHeight="1">
      <c r="A27" s="143"/>
      <c r="B27" s="125"/>
      <c r="C27" s="32"/>
      <c r="D27" s="28" t="s">
        <v>8</v>
      </c>
      <c r="E27" s="23"/>
      <c r="F27" s="23"/>
      <c r="G27" s="23"/>
      <c r="H27" s="23"/>
      <c r="I27" s="23"/>
      <c r="J27" s="4"/>
      <c r="K27" s="4"/>
      <c r="L27" s="4"/>
      <c r="M27" s="5"/>
      <c r="N27" s="102">
        <f t="shared" si="0"/>
        <v>12821604</v>
      </c>
      <c r="O27" s="102"/>
      <c r="P27" s="102"/>
      <c r="Q27" s="102"/>
      <c r="R27" s="103"/>
      <c r="S27" s="104">
        <v>669472</v>
      </c>
      <c r="T27" s="102"/>
      <c r="U27" s="102"/>
      <c r="V27" s="102"/>
      <c r="W27" s="103"/>
      <c r="X27" s="105">
        <v>9923042</v>
      </c>
      <c r="Y27" s="106"/>
      <c r="Z27" s="106"/>
      <c r="AA27" s="106"/>
      <c r="AB27" s="107"/>
      <c r="AC27" s="104">
        <v>2229090</v>
      </c>
      <c r="AD27" s="102"/>
      <c r="AE27" s="102"/>
      <c r="AF27" s="102"/>
      <c r="AG27" s="103"/>
      <c r="AH27" s="104">
        <v>0</v>
      </c>
      <c r="AI27" s="102"/>
      <c r="AJ27" s="102"/>
      <c r="AK27" s="102"/>
      <c r="AL27" s="103"/>
      <c r="AM27" s="104">
        <v>0</v>
      </c>
      <c r="AN27" s="102"/>
      <c r="AO27" s="102"/>
      <c r="AP27" s="102"/>
      <c r="AQ27" s="103"/>
    </row>
    <row r="28" spans="1:43" ht="13.5" customHeight="1">
      <c r="A28" s="143"/>
      <c r="B28" s="126"/>
      <c r="C28" s="22" t="s">
        <v>85</v>
      </c>
      <c r="D28" s="33"/>
      <c r="E28" s="33"/>
      <c r="F28" s="33"/>
      <c r="G28" s="33"/>
      <c r="H28" s="33"/>
      <c r="I28" s="33"/>
      <c r="J28" s="7"/>
      <c r="K28" s="7"/>
      <c r="L28" s="7"/>
      <c r="M28" s="8"/>
      <c r="N28" s="111">
        <f>N5+N10+N15+N17+N19+N22+N26+N24</f>
        <v>368822095</v>
      </c>
      <c r="O28" s="111"/>
      <c r="P28" s="111"/>
      <c r="Q28" s="111"/>
      <c r="R28" s="112"/>
      <c r="S28" s="111">
        <f>S5+S10+S15+S17+S19+S22+S26+S24</f>
        <v>1835820</v>
      </c>
      <c r="T28" s="111"/>
      <c r="U28" s="111"/>
      <c r="V28" s="111"/>
      <c r="W28" s="112"/>
      <c r="X28" s="128">
        <f>X5+X10+X15+X17+X19+X22+X26+X24</f>
        <v>213530363</v>
      </c>
      <c r="Y28" s="128"/>
      <c r="Z28" s="128"/>
      <c r="AA28" s="128"/>
      <c r="AB28" s="129"/>
      <c r="AC28" s="111">
        <f>AC5+AC10+AC15+AC17+AC19+AC22+AC26+AC24</f>
        <v>101481414</v>
      </c>
      <c r="AD28" s="111"/>
      <c r="AE28" s="111"/>
      <c r="AF28" s="111"/>
      <c r="AG28" s="112"/>
      <c r="AH28" s="111">
        <f>AH5+AH10+AH15+AH17+AH19+AH22+AH26+AH24</f>
        <v>23623243</v>
      </c>
      <c r="AI28" s="111"/>
      <c r="AJ28" s="111"/>
      <c r="AK28" s="111"/>
      <c r="AL28" s="112"/>
      <c r="AM28" s="111">
        <f>AM5+AM10+AM15+AM17+AM19+AM22+AM26+AM24</f>
        <v>28351255</v>
      </c>
      <c r="AN28" s="111"/>
      <c r="AO28" s="111"/>
      <c r="AP28" s="111"/>
      <c r="AQ28" s="112"/>
    </row>
    <row r="29" spans="1:43" ht="13.5" customHeight="1">
      <c r="A29" s="143"/>
      <c r="B29" s="142" t="s">
        <v>74</v>
      </c>
      <c r="C29" s="32" t="s">
        <v>9</v>
      </c>
      <c r="D29" s="23"/>
      <c r="E29" s="23"/>
      <c r="F29" s="23"/>
      <c r="G29" s="23"/>
      <c r="H29" s="23"/>
      <c r="I29" s="23"/>
      <c r="J29" s="4"/>
      <c r="K29" s="4"/>
      <c r="L29" s="4"/>
      <c r="M29" s="5"/>
      <c r="N29" s="102">
        <f t="shared" ref="N29:N73" si="1">SUM(S29:AQ29)</f>
        <v>229089106</v>
      </c>
      <c r="O29" s="102"/>
      <c r="P29" s="102"/>
      <c r="Q29" s="102"/>
      <c r="R29" s="103"/>
      <c r="S29" s="102">
        <f>SUM(S30:W35)</f>
        <v>0</v>
      </c>
      <c r="T29" s="102"/>
      <c r="U29" s="102"/>
      <c r="V29" s="102"/>
      <c r="W29" s="103"/>
      <c r="X29" s="106">
        <f>SUM(X30:AB35)</f>
        <v>121834705</v>
      </c>
      <c r="Y29" s="106"/>
      <c r="Z29" s="106"/>
      <c r="AA29" s="106"/>
      <c r="AB29" s="107"/>
      <c r="AC29" s="102">
        <f>SUM(AC30:AG35)</f>
        <v>67735667</v>
      </c>
      <c r="AD29" s="102"/>
      <c r="AE29" s="102"/>
      <c r="AF29" s="102"/>
      <c r="AG29" s="103"/>
      <c r="AH29" s="102">
        <f>SUM(AH30:AL35)</f>
        <v>18006449</v>
      </c>
      <c r="AI29" s="102"/>
      <c r="AJ29" s="102"/>
      <c r="AK29" s="102"/>
      <c r="AL29" s="103"/>
      <c r="AM29" s="102">
        <f>SUM(AM30:AQ35)</f>
        <v>21512285</v>
      </c>
      <c r="AN29" s="102"/>
      <c r="AO29" s="102"/>
      <c r="AP29" s="102"/>
      <c r="AQ29" s="103"/>
    </row>
    <row r="30" spans="1:43" ht="13.5" customHeight="1">
      <c r="A30" s="143"/>
      <c r="B30" s="143"/>
      <c r="C30" s="32"/>
      <c r="D30" s="23" t="s">
        <v>39</v>
      </c>
      <c r="E30" s="23"/>
      <c r="F30" s="23"/>
      <c r="G30" s="23"/>
      <c r="H30" s="23"/>
      <c r="I30" s="23"/>
      <c r="J30" s="4"/>
      <c r="K30" s="4"/>
      <c r="L30" s="4"/>
      <c r="M30" s="5"/>
      <c r="N30" s="102">
        <f t="shared" si="1"/>
        <v>89526865</v>
      </c>
      <c r="O30" s="102"/>
      <c r="P30" s="102"/>
      <c r="Q30" s="102"/>
      <c r="R30" s="103"/>
      <c r="S30" s="104">
        <v>0</v>
      </c>
      <c r="T30" s="102"/>
      <c r="U30" s="102"/>
      <c r="V30" s="102"/>
      <c r="W30" s="103"/>
      <c r="X30" s="105">
        <v>56194265</v>
      </c>
      <c r="Y30" s="106"/>
      <c r="Z30" s="106"/>
      <c r="AA30" s="106"/>
      <c r="AB30" s="107"/>
      <c r="AC30" s="104">
        <v>20270600</v>
      </c>
      <c r="AD30" s="102"/>
      <c r="AE30" s="102"/>
      <c r="AF30" s="102"/>
      <c r="AG30" s="103"/>
      <c r="AH30" s="104">
        <v>7226160</v>
      </c>
      <c r="AI30" s="102"/>
      <c r="AJ30" s="102"/>
      <c r="AK30" s="102"/>
      <c r="AL30" s="103"/>
      <c r="AM30" s="104">
        <v>5835840</v>
      </c>
      <c r="AN30" s="102"/>
      <c r="AO30" s="102"/>
      <c r="AP30" s="102"/>
      <c r="AQ30" s="103"/>
    </row>
    <row r="31" spans="1:43" ht="13.5" customHeight="1">
      <c r="A31" s="143"/>
      <c r="B31" s="143"/>
      <c r="C31" s="32"/>
      <c r="D31" s="23" t="s">
        <v>40</v>
      </c>
      <c r="E31" s="23"/>
      <c r="F31" s="23"/>
      <c r="G31" s="23"/>
      <c r="H31" s="23"/>
      <c r="I31" s="23"/>
      <c r="J31" s="4"/>
      <c r="K31" s="4"/>
      <c r="L31" s="4"/>
      <c r="M31" s="5"/>
      <c r="N31" s="102">
        <f t="shared" si="1"/>
        <v>53050644</v>
      </c>
      <c r="O31" s="102"/>
      <c r="P31" s="102"/>
      <c r="Q31" s="102"/>
      <c r="R31" s="103"/>
      <c r="S31" s="104">
        <v>0</v>
      </c>
      <c r="T31" s="102"/>
      <c r="U31" s="102"/>
      <c r="V31" s="102"/>
      <c r="W31" s="103"/>
      <c r="X31" s="105">
        <v>32737328</v>
      </c>
      <c r="Y31" s="106"/>
      <c r="Z31" s="106"/>
      <c r="AA31" s="106"/>
      <c r="AB31" s="107"/>
      <c r="AC31" s="104">
        <v>11864480</v>
      </c>
      <c r="AD31" s="102"/>
      <c r="AE31" s="102"/>
      <c r="AF31" s="102"/>
      <c r="AG31" s="103"/>
      <c r="AH31" s="104">
        <v>4577495</v>
      </c>
      <c r="AI31" s="102"/>
      <c r="AJ31" s="102"/>
      <c r="AK31" s="102"/>
      <c r="AL31" s="103"/>
      <c r="AM31" s="104">
        <v>3871341</v>
      </c>
      <c r="AN31" s="102"/>
      <c r="AO31" s="102"/>
      <c r="AP31" s="102"/>
      <c r="AQ31" s="103"/>
    </row>
    <row r="32" spans="1:43" ht="13.5" customHeight="1">
      <c r="A32" s="143"/>
      <c r="B32" s="143"/>
      <c r="C32" s="32"/>
      <c r="D32" s="23" t="s">
        <v>41</v>
      </c>
      <c r="E32" s="23"/>
      <c r="F32" s="23"/>
      <c r="G32" s="23"/>
      <c r="H32" s="23"/>
      <c r="I32" s="23"/>
      <c r="J32" s="4"/>
      <c r="K32" s="4"/>
      <c r="L32" s="4"/>
      <c r="M32" s="5"/>
      <c r="N32" s="102">
        <f t="shared" si="1"/>
        <v>56260948</v>
      </c>
      <c r="O32" s="102"/>
      <c r="P32" s="102"/>
      <c r="Q32" s="102"/>
      <c r="R32" s="103"/>
      <c r="S32" s="104">
        <v>0</v>
      </c>
      <c r="T32" s="102"/>
      <c r="U32" s="102"/>
      <c r="V32" s="102"/>
      <c r="W32" s="103"/>
      <c r="X32" s="105">
        <v>16362257</v>
      </c>
      <c r="Y32" s="106"/>
      <c r="Z32" s="106"/>
      <c r="AA32" s="106"/>
      <c r="AB32" s="107"/>
      <c r="AC32" s="104">
        <v>26554369</v>
      </c>
      <c r="AD32" s="102"/>
      <c r="AE32" s="102"/>
      <c r="AF32" s="102"/>
      <c r="AG32" s="103"/>
      <c r="AH32" s="104">
        <v>3721546</v>
      </c>
      <c r="AI32" s="102"/>
      <c r="AJ32" s="102"/>
      <c r="AK32" s="102"/>
      <c r="AL32" s="103"/>
      <c r="AM32" s="104">
        <v>9622776</v>
      </c>
      <c r="AN32" s="102"/>
      <c r="AO32" s="102"/>
      <c r="AP32" s="102"/>
      <c r="AQ32" s="103"/>
    </row>
    <row r="33" spans="1:43" ht="13.5" customHeight="1">
      <c r="A33" s="143"/>
      <c r="B33" s="143"/>
      <c r="C33" s="32"/>
      <c r="D33" s="23" t="s">
        <v>86</v>
      </c>
      <c r="E33" s="23"/>
      <c r="F33" s="23"/>
      <c r="G33" s="23"/>
      <c r="H33" s="23"/>
      <c r="I33" s="23"/>
      <c r="J33" s="4"/>
      <c r="K33" s="4"/>
      <c r="L33" s="4"/>
      <c r="M33" s="5"/>
      <c r="N33" s="102">
        <f t="shared" si="1"/>
        <v>59100</v>
      </c>
      <c r="O33" s="102"/>
      <c r="P33" s="102"/>
      <c r="Q33" s="102"/>
      <c r="R33" s="103"/>
      <c r="S33" s="104">
        <v>0</v>
      </c>
      <c r="T33" s="102"/>
      <c r="U33" s="102"/>
      <c r="V33" s="102"/>
      <c r="W33" s="103"/>
      <c r="X33" s="105">
        <v>0</v>
      </c>
      <c r="Y33" s="106"/>
      <c r="Z33" s="106"/>
      <c r="AA33" s="106"/>
      <c r="AB33" s="107"/>
      <c r="AC33" s="104">
        <v>0</v>
      </c>
      <c r="AD33" s="102"/>
      <c r="AE33" s="102"/>
      <c r="AF33" s="102"/>
      <c r="AG33" s="103"/>
      <c r="AH33" s="104">
        <v>0</v>
      </c>
      <c r="AI33" s="102"/>
      <c r="AJ33" s="102"/>
      <c r="AK33" s="102"/>
      <c r="AL33" s="103"/>
      <c r="AM33" s="104">
        <v>59100</v>
      </c>
      <c r="AN33" s="102"/>
      <c r="AO33" s="102"/>
      <c r="AP33" s="102"/>
      <c r="AQ33" s="103"/>
    </row>
    <row r="34" spans="1:43" ht="13.5" customHeight="1">
      <c r="A34" s="143"/>
      <c r="B34" s="143"/>
      <c r="C34" s="32"/>
      <c r="D34" s="23" t="s">
        <v>42</v>
      </c>
      <c r="E34" s="23"/>
      <c r="F34" s="23"/>
      <c r="G34" s="23"/>
      <c r="H34" s="23"/>
      <c r="I34" s="23"/>
      <c r="J34" s="4"/>
      <c r="K34" s="4"/>
      <c r="L34" s="4"/>
      <c r="M34" s="5"/>
      <c r="N34" s="102">
        <f t="shared" si="1"/>
        <v>3575700</v>
      </c>
      <c r="O34" s="102"/>
      <c r="P34" s="102"/>
      <c r="Q34" s="102"/>
      <c r="R34" s="103"/>
      <c r="S34" s="104">
        <v>0</v>
      </c>
      <c r="T34" s="102"/>
      <c r="U34" s="102"/>
      <c r="V34" s="102"/>
      <c r="W34" s="103"/>
      <c r="X34" s="105">
        <v>2125500</v>
      </c>
      <c r="Y34" s="106"/>
      <c r="Z34" s="106"/>
      <c r="AA34" s="106"/>
      <c r="AB34" s="107"/>
      <c r="AC34" s="104">
        <v>958800</v>
      </c>
      <c r="AD34" s="102"/>
      <c r="AE34" s="102"/>
      <c r="AF34" s="102"/>
      <c r="AG34" s="103"/>
      <c r="AH34" s="104">
        <v>265800</v>
      </c>
      <c r="AI34" s="102"/>
      <c r="AJ34" s="102"/>
      <c r="AK34" s="102"/>
      <c r="AL34" s="103"/>
      <c r="AM34" s="104">
        <v>225600</v>
      </c>
      <c r="AN34" s="102"/>
      <c r="AO34" s="102"/>
      <c r="AP34" s="102"/>
      <c r="AQ34" s="103"/>
    </row>
    <row r="35" spans="1:43" ht="13.5" customHeight="1">
      <c r="A35" s="143"/>
      <c r="B35" s="143"/>
      <c r="C35" s="32"/>
      <c r="D35" s="23" t="s">
        <v>43</v>
      </c>
      <c r="E35" s="23"/>
      <c r="F35" s="23"/>
      <c r="G35" s="23"/>
      <c r="H35" s="23"/>
      <c r="I35" s="23"/>
      <c r="J35" s="4"/>
      <c r="K35" s="4"/>
      <c r="L35" s="4"/>
      <c r="M35" s="5"/>
      <c r="N35" s="102">
        <f t="shared" si="1"/>
        <v>26615849</v>
      </c>
      <c r="O35" s="102"/>
      <c r="P35" s="102"/>
      <c r="Q35" s="102"/>
      <c r="R35" s="103"/>
      <c r="S35" s="104">
        <v>0</v>
      </c>
      <c r="T35" s="102"/>
      <c r="U35" s="102"/>
      <c r="V35" s="102"/>
      <c r="W35" s="103"/>
      <c r="X35" s="105">
        <v>14415355</v>
      </c>
      <c r="Y35" s="106"/>
      <c r="Z35" s="106"/>
      <c r="AA35" s="106"/>
      <c r="AB35" s="107"/>
      <c r="AC35" s="104">
        <v>8087418</v>
      </c>
      <c r="AD35" s="102"/>
      <c r="AE35" s="102"/>
      <c r="AF35" s="102"/>
      <c r="AG35" s="103"/>
      <c r="AH35" s="104">
        <v>2215448</v>
      </c>
      <c r="AI35" s="102"/>
      <c r="AJ35" s="102"/>
      <c r="AK35" s="102"/>
      <c r="AL35" s="103"/>
      <c r="AM35" s="104">
        <v>1897628</v>
      </c>
      <c r="AN35" s="102"/>
      <c r="AO35" s="102"/>
      <c r="AP35" s="102"/>
      <c r="AQ35" s="103"/>
    </row>
    <row r="36" spans="1:43" ht="13.5" customHeight="1">
      <c r="A36" s="143"/>
      <c r="B36" s="143"/>
      <c r="C36" s="32" t="s">
        <v>10</v>
      </c>
      <c r="D36" s="23"/>
      <c r="E36" s="23"/>
      <c r="F36" s="23"/>
      <c r="G36" s="23"/>
      <c r="H36" s="23"/>
      <c r="I36" s="23"/>
      <c r="J36" s="4"/>
      <c r="K36" s="4"/>
      <c r="L36" s="4"/>
      <c r="M36" s="5"/>
      <c r="N36" s="102">
        <f t="shared" si="1"/>
        <v>46788223</v>
      </c>
      <c r="O36" s="102"/>
      <c r="P36" s="102"/>
      <c r="Q36" s="102"/>
      <c r="R36" s="103"/>
      <c r="S36" s="102">
        <f>SUM(S37:W54)</f>
        <v>3335795</v>
      </c>
      <c r="T36" s="102"/>
      <c r="U36" s="102"/>
      <c r="V36" s="102"/>
      <c r="W36" s="103"/>
      <c r="X36" s="106">
        <f>SUM(X37:AB54)</f>
        <v>25845297</v>
      </c>
      <c r="Y36" s="106"/>
      <c r="Z36" s="106"/>
      <c r="AA36" s="106"/>
      <c r="AB36" s="107"/>
      <c r="AC36" s="102">
        <f>SUM(AC37:AG54)</f>
        <v>13146835</v>
      </c>
      <c r="AD36" s="102"/>
      <c r="AE36" s="102"/>
      <c r="AF36" s="102"/>
      <c r="AG36" s="103"/>
      <c r="AH36" s="102">
        <f>SUM(AH37:AL54)</f>
        <v>2333892</v>
      </c>
      <c r="AI36" s="102"/>
      <c r="AJ36" s="102"/>
      <c r="AK36" s="102"/>
      <c r="AL36" s="103"/>
      <c r="AM36" s="102">
        <f>SUM(AM37:AQ54)</f>
        <v>2126404</v>
      </c>
      <c r="AN36" s="102"/>
      <c r="AO36" s="102"/>
      <c r="AP36" s="102"/>
      <c r="AQ36" s="103"/>
    </row>
    <row r="37" spans="1:43" ht="13.5" customHeight="1">
      <c r="A37" s="143"/>
      <c r="B37" s="143"/>
      <c r="C37" s="32"/>
      <c r="D37" s="23" t="s">
        <v>44</v>
      </c>
      <c r="E37" s="23"/>
      <c r="F37" s="23"/>
      <c r="G37" s="23"/>
      <c r="H37" s="23"/>
      <c r="I37" s="23"/>
      <c r="J37" s="4"/>
      <c r="K37" s="4"/>
      <c r="L37" s="4"/>
      <c r="M37" s="5"/>
      <c r="N37" s="102">
        <f t="shared" si="1"/>
        <v>1928168</v>
      </c>
      <c r="O37" s="102"/>
      <c r="P37" s="102"/>
      <c r="Q37" s="102"/>
      <c r="R37" s="103"/>
      <c r="S37" s="104">
        <v>8700</v>
      </c>
      <c r="T37" s="102"/>
      <c r="U37" s="102"/>
      <c r="V37" s="102"/>
      <c r="W37" s="103"/>
      <c r="X37" s="105">
        <v>953356</v>
      </c>
      <c r="Y37" s="106"/>
      <c r="Z37" s="106"/>
      <c r="AA37" s="106"/>
      <c r="AB37" s="107"/>
      <c r="AC37" s="104">
        <v>592447</v>
      </c>
      <c r="AD37" s="102"/>
      <c r="AE37" s="102"/>
      <c r="AF37" s="102"/>
      <c r="AG37" s="103"/>
      <c r="AH37" s="104">
        <v>117920</v>
      </c>
      <c r="AI37" s="102"/>
      <c r="AJ37" s="102"/>
      <c r="AK37" s="102"/>
      <c r="AL37" s="103"/>
      <c r="AM37" s="104">
        <v>255745</v>
      </c>
      <c r="AN37" s="102"/>
      <c r="AO37" s="102"/>
      <c r="AP37" s="102"/>
      <c r="AQ37" s="103"/>
    </row>
    <row r="38" spans="1:43" ht="13.5" customHeight="1">
      <c r="A38" s="143"/>
      <c r="B38" s="143"/>
      <c r="C38" s="32"/>
      <c r="D38" s="23" t="s">
        <v>45</v>
      </c>
      <c r="E38" s="23"/>
      <c r="F38" s="23"/>
      <c r="G38" s="23"/>
      <c r="H38" s="23"/>
      <c r="I38" s="23"/>
      <c r="J38" s="4"/>
      <c r="K38" s="4"/>
      <c r="L38" s="4"/>
      <c r="M38" s="5"/>
      <c r="N38" s="102">
        <f t="shared" si="1"/>
        <v>707080</v>
      </c>
      <c r="O38" s="102"/>
      <c r="P38" s="102"/>
      <c r="Q38" s="102"/>
      <c r="R38" s="103"/>
      <c r="S38" s="104">
        <v>456660</v>
      </c>
      <c r="T38" s="102"/>
      <c r="U38" s="102"/>
      <c r="V38" s="102"/>
      <c r="W38" s="103"/>
      <c r="X38" s="105">
        <v>195240</v>
      </c>
      <c r="Y38" s="106"/>
      <c r="Z38" s="106"/>
      <c r="AA38" s="106"/>
      <c r="AB38" s="107"/>
      <c r="AC38" s="104">
        <v>33200</v>
      </c>
      <c r="AD38" s="102"/>
      <c r="AE38" s="102"/>
      <c r="AF38" s="102"/>
      <c r="AG38" s="103"/>
      <c r="AH38" s="104">
        <v>18560</v>
      </c>
      <c r="AI38" s="102"/>
      <c r="AJ38" s="102"/>
      <c r="AK38" s="102"/>
      <c r="AL38" s="103"/>
      <c r="AM38" s="104">
        <v>3420</v>
      </c>
      <c r="AN38" s="102"/>
      <c r="AO38" s="102"/>
      <c r="AP38" s="102"/>
      <c r="AQ38" s="103"/>
    </row>
    <row r="39" spans="1:43" ht="13.5" customHeight="1">
      <c r="A39" s="143"/>
      <c r="B39" s="143"/>
      <c r="C39" s="32"/>
      <c r="D39" s="23" t="s">
        <v>46</v>
      </c>
      <c r="E39" s="23"/>
      <c r="F39" s="23"/>
      <c r="G39" s="23"/>
      <c r="H39" s="23"/>
      <c r="I39" s="23"/>
      <c r="J39" s="4"/>
      <c r="K39" s="4"/>
      <c r="L39" s="4"/>
      <c r="M39" s="5"/>
      <c r="N39" s="102">
        <f t="shared" si="1"/>
        <v>157400</v>
      </c>
      <c r="O39" s="102"/>
      <c r="P39" s="102"/>
      <c r="Q39" s="102"/>
      <c r="R39" s="103"/>
      <c r="S39" s="104">
        <v>73200</v>
      </c>
      <c r="T39" s="102"/>
      <c r="U39" s="102"/>
      <c r="V39" s="102"/>
      <c r="W39" s="103"/>
      <c r="X39" s="105">
        <v>61500</v>
      </c>
      <c r="Y39" s="106"/>
      <c r="Z39" s="106"/>
      <c r="AA39" s="106"/>
      <c r="AB39" s="107"/>
      <c r="AC39" s="104">
        <v>9000</v>
      </c>
      <c r="AD39" s="102"/>
      <c r="AE39" s="102"/>
      <c r="AF39" s="102"/>
      <c r="AG39" s="103"/>
      <c r="AH39" s="104">
        <v>8500</v>
      </c>
      <c r="AI39" s="102"/>
      <c r="AJ39" s="102"/>
      <c r="AK39" s="102"/>
      <c r="AL39" s="103"/>
      <c r="AM39" s="104">
        <v>5200</v>
      </c>
      <c r="AN39" s="102"/>
      <c r="AO39" s="102"/>
      <c r="AP39" s="102"/>
      <c r="AQ39" s="103"/>
    </row>
    <row r="40" spans="1:43" ht="13.5" customHeight="1">
      <c r="A40" s="143"/>
      <c r="B40" s="143"/>
      <c r="C40" s="32"/>
      <c r="D40" s="23" t="s">
        <v>114</v>
      </c>
      <c r="E40" s="23"/>
      <c r="F40" s="23"/>
      <c r="G40" s="23"/>
      <c r="H40" s="23"/>
      <c r="I40" s="23"/>
      <c r="J40" s="4"/>
      <c r="K40" s="4"/>
      <c r="L40" s="4"/>
      <c r="M40" s="5"/>
      <c r="N40" s="102">
        <f t="shared" si="1"/>
        <v>2084432</v>
      </c>
      <c r="O40" s="102"/>
      <c r="P40" s="102"/>
      <c r="Q40" s="102"/>
      <c r="R40" s="103"/>
      <c r="S40" s="104">
        <v>139294</v>
      </c>
      <c r="T40" s="102"/>
      <c r="U40" s="102"/>
      <c r="V40" s="102"/>
      <c r="W40" s="103"/>
      <c r="X40" s="105">
        <v>1174059</v>
      </c>
      <c r="Y40" s="106"/>
      <c r="Z40" s="106"/>
      <c r="AA40" s="106"/>
      <c r="AB40" s="107"/>
      <c r="AC40" s="104">
        <v>448810</v>
      </c>
      <c r="AD40" s="102"/>
      <c r="AE40" s="102"/>
      <c r="AF40" s="102"/>
      <c r="AG40" s="103"/>
      <c r="AH40" s="104">
        <v>125106</v>
      </c>
      <c r="AI40" s="102"/>
      <c r="AJ40" s="102"/>
      <c r="AK40" s="102"/>
      <c r="AL40" s="103"/>
      <c r="AM40" s="104">
        <v>197163</v>
      </c>
      <c r="AN40" s="102"/>
      <c r="AO40" s="102"/>
      <c r="AP40" s="102"/>
      <c r="AQ40" s="103"/>
    </row>
    <row r="41" spans="1:43" ht="13.5" customHeight="1">
      <c r="A41" s="143"/>
      <c r="B41" s="143"/>
      <c r="C41" s="32"/>
      <c r="D41" s="23" t="s">
        <v>115</v>
      </c>
      <c r="E41" s="23"/>
      <c r="F41" s="23"/>
      <c r="G41" s="23"/>
      <c r="H41" s="23"/>
      <c r="I41" s="23"/>
      <c r="J41" s="4"/>
      <c r="K41" s="4"/>
      <c r="L41" s="4"/>
      <c r="M41" s="5"/>
      <c r="N41" s="102">
        <f t="shared" si="1"/>
        <v>1617678</v>
      </c>
      <c r="O41" s="102"/>
      <c r="P41" s="102"/>
      <c r="Q41" s="102"/>
      <c r="R41" s="103"/>
      <c r="S41" s="104">
        <v>381848</v>
      </c>
      <c r="T41" s="102"/>
      <c r="U41" s="102"/>
      <c r="V41" s="102"/>
      <c r="W41" s="103"/>
      <c r="X41" s="105">
        <v>363901</v>
      </c>
      <c r="Y41" s="106"/>
      <c r="Z41" s="106"/>
      <c r="AA41" s="106"/>
      <c r="AB41" s="107"/>
      <c r="AC41" s="104">
        <v>871929</v>
      </c>
      <c r="AD41" s="102"/>
      <c r="AE41" s="102"/>
      <c r="AF41" s="102"/>
      <c r="AG41" s="103"/>
      <c r="AH41" s="104">
        <v>0</v>
      </c>
      <c r="AI41" s="102"/>
      <c r="AJ41" s="102"/>
      <c r="AK41" s="102"/>
      <c r="AL41" s="103"/>
      <c r="AM41" s="104">
        <v>0</v>
      </c>
      <c r="AN41" s="102"/>
      <c r="AO41" s="102"/>
      <c r="AP41" s="102"/>
      <c r="AQ41" s="103"/>
    </row>
    <row r="42" spans="1:43" ht="13.5" customHeight="1">
      <c r="A42" s="143"/>
      <c r="B42" s="143"/>
      <c r="C42" s="32"/>
      <c r="D42" s="23" t="s">
        <v>47</v>
      </c>
      <c r="E42" s="23"/>
      <c r="F42" s="23"/>
      <c r="G42" s="23"/>
      <c r="H42" s="23"/>
      <c r="I42" s="23"/>
      <c r="J42" s="4"/>
      <c r="K42" s="4"/>
      <c r="L42" s="4"/>
      <c r="M42" s="5"/>
      <c r="N42" s="102">
        <f t="shared" si="1"/>
        <v>398411</v>
      </c>
      <c r="O42" s="102"/>
      <c r="P42" s="102"/>
      <c r="Q42" s="102"/>
      <c r="R42" s="103"/>
      <c r="S42" s="104">
        <v>12600</v>
      </c>
      <c r="T42" s="102"/>
      <c r="U42" s="102"/>
      <c r="V42" s="102"/>
      <c r="W42" s="103"/>
      <c r="X42" s="105">
        <v>43550</v>
      </c>
      <c r="Y42" s="106"/>
      <c r="Z42" s="106"/>
      <c r="AA42" s="106"/>
      <c r="AB42" s="107"/>
      <c r="AC42" s="104">
        <v>291139</v>
      </c>
      <c r="AD42" s="102"/>
      <c r="AE42" s="102"/>
      <c r="AF42" s="102"/>
      <c r="AG42" s="103"/>
      <c r="AH42" s="104">
        <v>36540</v>
      </c>
      <c r="AI42" s="102"/>
      <c r="AJ42" s="102"/>
      <c r="AK42" s="102"/>
      <c r="AL42" s="103"/>
      <c r="AM42" s="104">
        <v>14582</v>
      </c>
      <c r="AN42" s="102"/>
      <c r="AO42" s="102"/>
      <c r="AP42" s="102"/>
      <c r="AQ42" s="103"/>
    </row>
    <row r="43" spans="1:43" ht="13.5" customHeight="1">
      <c r="A43" s="143"/>
      <c r="B43" s="143"/>
      <c r="C43" s="32"/>
      <c r="D43" s="23" t="s">
        <v>116</v>
      </c>
      <c r="E43" s="23"/>
      <c r="F43" s="23"/>
      <c r="G43" s="23"/>
      <c r="H43" s="23"/>
      <c r="I43" s="23"/>
      <c r="J43" s="4"/>
      <c r="K43" s="4"/>
      <c r="L43" s="4"/>
      <c r="M43" s="5"/>
      <c r="N43" s="102">
        <f t="shared" si="1"/>
        <v>2273397</v>
      </c>
      <c r="O43" s="102"/>
      <c r="P43" s="102"/>
      <c r="Q43" s="102"/>
      <c r="R43" s="103"/>
      <c r="S43" s="104">
        <v>0</v>
      </c>
      <c r="T43" s="102"/>
      <c r="U43" s="102"/>
      <c r="V43" s="102"/>
      <c r="W43" s="103"/>
      <c r="X43" s="105">
        <v>2034659</v>
      </c>
      <c r="Y43" s="106"/>
      <c r="Z43" s="106"/>
      <c r="AA43" s="106"/>
      <c r="AB43" s="107"/>
      <c r="AC43" s="104">
        <v>144322</v>
      </c>
      <c r="AD43" s="102"/>
      <c r="AE43" s="102"/>
      <c r="AF43" s="102"/>
      <c r="AG43" s="103"/>
      <c r="AH43" s="104">
        <v>5386</v>
      </c>
      <c r="AI43" s="102"/>
      <c r="AJ43" s="102"/>
      <c r="AK43" s="102"/>
      <c r="AL43" s="103"/>
      <c r="AM43" s="104">
        <v>89030</v>
      </c>
      <c r="AN43" s="102"/>
      <c r="AO43" s="102"/>
      <c r="AP43" s="102"/>
      <c r="AQ43" s="103"/>
    </row>
    <row r="44" spans="1:43" ht="13.5" customHeight="1">
      <c r="A44" s="143"/>
      <c r="B44" s="143"/>
      <c r="C44" s="32"/>
      <c r="D44" s="23" t="s">
        <v>117</v>
      </c>
      <c r="E44" s="23"/>
      <c r="F44" s="23"/>
      <c r="G44" s="23"/>
      <c r="H44" s="23"/>
      <c r="I44" s="23"/>
      <c r="J44" s="4"/>
      <c r="K44" s="4"/>
      <c r="L44" s="4"/>
      <c r="M44" s="5"/>
      <c r="N44" s="102">
        <f t="shared" si="1"/>
        <v>146022</v>
      </c>
      <c r="O44" s="102"/>
      <c r="P44" s="102"/>
      <c r="Q44" s="102"/>
      <c r="R44" s="103"/>
      <c r="S44" s="104">
        <v>0</v>
      </c>
      <c r="T44" s="102"/>
      <c r="U44" s="102"/>
      <c r="V44" s="102"/>
      <c r="W44" s="103"/>
      <c r="X44" s="105">
        <v>71195</v>
      </c>
      <c r="Y44" s="106"/>
      <c r="Z44" s="106"/>
      <c r="AA44" s="106"/>
      <c r="AB44" s="107"/>
      <c r="AC44" s="104">
        <v>74827</v>
      </c>
      <c r="AD44" s="102"/>
      <c r="AE44" s="102"/>
      <c r="AF44" s="102"/>
      <c r="AG44" s="103"/>
      <c r="AH44" s="104">
        <v>0</v>
      </c>
      <c r="AI44" s="102"/>
      <c r="AJ44" s="102"/>
      <c r="AK44" s="102"/>
      <c r="AL44" s="103"/>
      <c r="AM44" s="104">
        <v>0</v>
      </c>
      <c r="AN44" s="102"/>
      <c r="AO44" s="102"/>
      <c r="AP44" s="102"/>
      <c r="AQ44" s="103"/>
    </row>
    <row r="45" spans="1:43" ht="13.5" customHeight="1">
      <c r="A45" s="143"/>
      <c r="B45" s="143"/>
      <c r="C45" s="32"/>
      <c r="D45" s="23" t="s">
        <v>48</v>
      </c>
      <c r="E45" s="23"/>
      <c r="F45" s="23"/>
      <c r="G45" s="23"/>
      <c r="H45" s="23"/>
      <c r="I45" s="23"/>
      <c r="J45" s="4"/>
      <c r="K45" s="4"/>
      <c r="L45" s="4"/>
      <c r="M45" s="5"/>
      <c r="N45" s="102">
        <f t="shared" si="1"/>
        <v>1820528</v>
      </c>
      <c r="O45" s="102"/>
      <c r="P45" s="102"/>
      <c r="Q45" s="102"/>
      <c r="R45" s="103"/>
      <c r="S45" s="104">
        <v>99414</v>
      </c>
      <c r="T45" s="102"/>
      <c r="U45" s="102"/>
      <c r="V45" s="102"/>
      <c r="W45" s="103"/>
      <c r="X45" s="105">
        <v>835133</v>
      </c>
      <c r="Y45" s="106"/>
      <c r="Z45" s="106"/>
      <c r="AA45" s="106"/>
      <c r="AB45" s="107"/>
      <c r="AC45" s="104">
        <v>517673</v>
      </c>
      <c r="AD45" s="102"/>
      <c r="AE45" s="102"/>
      <c r="AF45" s="102"/>
      <c r="AG45" s="103"/>
      <c r="AH45" s="104">
        <v>99908</v>
      </c>
      <c r="AI45" s="102"/>
      <c r="AJ45" s="102"/>
      <c r="AK45" s="102"/>
      <c r="AL45" s="103"/>
      <c r="AM45" s="104">
        <v>268400</v>
      </c>
      <c r="AN45" s="102"/>
      <c r="AO45" s="102"/>
      <c r="AP45" s="102"/>
      <c r="AQ45" s="103"/>
    </row>
    <row r="46" spans="1:43" ht="13.5" customHeight="1">
      <c r="A46" s="143"/>
      <c r="B46" s="143"/>
      <c r="C46" s="32"/>
      <c r="D46" s="23" t="s">
        <v>49</v>
      </c>
      <c r="E46" s="23"/>
      <c r="F46" s="23"/>
      <c r="G46" s="23"/>
      <c r="H46" s="23"/>
      <c r="I46" s="23"/>
      <c r="J46" s="4"/>
      <c r="K46" s="4"/>
      <c r="L46" s="4"/>
      <c r="M46" s="5"/>
      <c r="N46" s="102">
        <f t="shared" si="1"/>
        <v>824258</v>
      </c>
      <c r="O46" s="102"/>
      <c r="P46" s="102"/>
      <c r="Q46" s="102"/>
      <c r="R46" s="103"/>
      <c r="S46" s="104">
        <v>25050</v>
      </c>
      <c r="T46" s="102"/>
      <c r="U46" s="102"/>
      <c r="V46" s="102"/>
      <c r="W46" s="103"/>
      <c r="X46" s="105">
        <v>427182</v>
      </c>
      <c r="Y46" s="106"/>
      <c r="Z46" s="106"/>
      <c r="AA46" s="106"/>
      <c r="AB46" s="107"/>
      <c r="AC46" s="104">
        <v>198047</v>
      </c>
      <c r="AD46" s="102"/>
      <c r="AE46" s="102"/>
      <c r="AF46" s="102"/>
      <c r="AG46" s="103"/>
      <c r="AH46" s="104">
        <v>58321</v>
      </c>
      <c r="AI46" s="102"/>
      <c r="AJ46" s="102"/>
      <c r="AK46" s="102"/>
      <c r="AL46" s="103"/>
      <c r="AM46" s="104">
        <v>115658</v>
      </c>
      <c r="AN46" s="102"/>
      <c r="AO46" s="102"/>
      <c r="AP46" s="102"/>
      <c r="AQ46" s="103"/>
    </row>
    <row r="47" spans="1:43" ht="13.5" customHeight="1">
      <c r="A47" s="143"/>
      <c r="B47" s="143"/>
      <c r="C47" s="32"/>
      <c r="D47" s="23" t="s">
        <v>50</v>
      </c>
      <c r="E47" s="23"/>
      <c r="F47" s="23"/>
      <c r="G47" s="23"/>
      <c r="H47" s="23"/>
      <c r="I47" s="23"/>
      <c r="J47" s="4"/>
      <c r="K47" s="4"/>
      <c r="L47" s="4"/>
      <c r="M47" s="5"/>
      <c r="N47" s="102">
        <f t="shared" si="1"/>
        <v>65855</v>
      </c>
      <c r="O47" s="102"/>
      <c r="P47" s="102"/>
      <c r="Q47" s="102"/>
      <c r="R47" s="103"/>
      <c r="S47" s="104">
        <v>52920</v>
      </c>
      <c r="T47" s="102"/>
      <c r="U47" s="102"/>
      <c r="V47" s="102"/>
      <c r="W47" s="103"/>
      <c r="X47" s="105">
        <v>1763</v>
      </c>
      <c r="Y47" s="106"/>
      <c r="Z47" s="106"/>
      <c r="AA47" s="106"/>
      <c r="AB47" s="107"/>
      <c r="AC47" s="104">
        <v>11172</v>
      </c>
      <c r="AD47" s="102"/>
      <c r="AE47" s="102"/>
      <c r="AF47" s="102"/>
      <c r="AG47" s="103"/>
      <c r="AH47" s="104">
        <v>0</v>
      </c>
      <c r="AI47" s="102"/>
      <c r="AJ47" s="102"/>
      <c r="AK47" s="102"/>
      <c r="AL47" s="103"/>
      <c r="AM47" s="104">
        <v>0</v>
      </c>
      <c r="AN47" s="102"/>
      <c r="AO47" s="102"/>
      <c r="AP47" s="102"/>
      <c r="AQ47" s="103"/>
    </row>
    <row r="48" spans="1:43" ht="13.5" customHeight="1">
      <c r="A48" s="143"/>
      <c r="B48" s="143"/>
      <c r="C48" s="32"/>
      <c r="D48" s="23" t="s">
        <v>51</v>
      </c>
      <c r="E48" s="23"/>
      <c r="F48" s="23"/>
      <c r="G48" s="23"/>
      <c r="H48" s="23"/>
      <c r="I48" s="23"/>
      <c r="J48" s="4"/>
      <c r="K48" s="4"/>
      <c r="L48" s="4"/>
      <c r="M48" s="5"/>
      <c r="N48" s="102">
        <f t="shared" si="1"/>
        <v>219030</v>
      </c>
      <c r="O48" s="102"/>
      <c r="P48" s="102"/>
      <c r="Q48" s="102"/>
      <c r="R48" s="103"/>
      <c r="S48" s="104">
        <v>219030</v>
      </c>
      <c r="T48" s="102"/>
      <c r="U48" s="102"/>
      <c r="V48" s="102"/>
      <c r="W48" s="103"/>
      <c r="X48" s="105">
        <v>0</v>
      </c>
      <c r="Y48" s="106"/>
      <c r="Z48" s="106"/>
      <c r="AA48" s="106"/>
      <c r="AB48" s="107"/>
      <c r="AC48" s="104">
        <v>0</v>
      </c>
      <c r="AD48" s="102"/>
      <c r="AE48" s="102"/>
      <c r="AF48" s="102"/>
      <c r="AG48" s="103"/>
      <c r="AH48" s="104">
        <v>0</v>
      </c>
      <c r="AI48" s="102"/>
      <c r="AJ48" s="102"/>
      <c r="AK48" s="102"/>
      <c r="AL48" s="103"/>
      <c r="AM48" s="104">
        <v>0</v>
      </c>
      <c r="AN48" s="102"/>
      <c r="AO48" s="102"/>
      <c r="AP48" s="102"/>
      <c r="AQ48" s="103"/>
    </row>
    <row r="49" spans="1:43" ht="13.5" customHeight="1">
      <c r="A49" s="143"/>
      <c r="B49" s="143"/>
      <c r="C49" s="32"/>
      <c r="D49" s="23" t="s">
        <v>52</v>
      </c>
      <c r="E49" s="23"/>
      <c r="F49" s="23"/>
      <c r="G49" s="23"/>
      <c r="H49" s="23"/>
      <c r="I49" s="23"/>
      <c r="J49" s="4"/>
      <c r="K49" s="4"/>
      <c r="L49" s="4"/>
      <c r="M49" s="5"/>
      <c r="N49" s="102">
        <f t="shared" si="1"/>
        <v>25918468</v>
      </c>
      <c r="O49" s="102"/>
      <c r="P49" s="102"/>
      <c r="Q49" s="102"/>
      <c r="R49" s="103"/>
      <c r="S49" s="104">
        <v>1130458</v>
      </c>
      <c r="T49" s="102"/>
      <c r="U49" s="102"/>
      <c r="V49" s="102"/>
      <c r="W49" s="103"/>
      <c r="X49" s="105">
        <v>14883365</v>
      </c>
      <c r="Y49" s="106"/>
      <c r="Z49" s="106"/>
      <c r="AA49" s="106"/>
      <c r="AB49" s="107"/>
      <c r="AC49" s="104">
        <v>7724587</v>
      </c>
      <c r="AD49" s="102"/>
      <c r="AE49" s="102"/>
      <c r="AF49" s="102"/>
      <c r="AG49" s="103"/>
      <c r="AH49" s="104">
        <v>1564603</v>
      </c>
      <c r="AI49" s="102"/>
      <c r="AJ49" s="102"/>
      <c r="AK49" s="102"/>
      <c r="AL49" s="103"/>
      <c r="AM49" s="104">
        <v>615455</v>
      </c>
      <c r="AN49" s="102"/>
      <c r="AO49" s="102"/>
      <c r="AP49" s="102"/>
      <c r="AQ49" s="103"/>
    </row>
    <row r="50" spans="1:43" ht="13.5" customHeight="1">
      <c r="A50" s="143"/>
      <c r="B50" s="143"/>
      <c r="C50" s="32"/>
      <c r="D50" s="23" t="s">
        <v>53</v>
      </c>
      <c r="E50" s="23"/>
      <c r="F50" s="23"/>
      <c r="G50" s="23"/>
      <c r="H50" s="23"/>
      <c r="I50" s="23"/>
      <c r="J50" s="4"/>
      <c r="K50" s="4"/>
      <c r="L50" s="4"/>
      <c r="M50" s="5"/>
      <c r="N50" s="102">
        <f t="shared" si="1"/>
        <v>3210652</v>
      </c>
      <c r="O50" s="102"/>
      <c r="P50" s="102"/>
      <c r="Q50" s="102"/>
      <c r="R50" s="103"/>
      <c r="S50" s="104">
        <v>218500</v>
      </c>
      <c r="T50" s="102"/>
      <c r="U50" s="102"/>
      <c r="V50" s="102"/>
      <c r="W50" s="103"/>
      <c r="X50" s="105">
        <v>2053963</v>
      </c>
      <c r="Y50" s="106"/>
      <c r="Z50" s="106"/>
      <c r="AA50" s="106"/>
      <c r="AB50" s="107"/>
      <c r="AC50" s="104">
        <v>813984</v>
      </c>
      <c r="AD50" s="102"/>
      <c r="AE50" s="102"/>
      <c r="AF50" s="102"/>
      <c r="AG50" s="103"/>
      <c r="AH50" s="104">
        <v>41675</v>
      </c>
      <c r="AI50" s="102"/>
      <c r="AJ50" s="102"/>
      <c r="AK50" s="102"/>
      <c r="AL50" s="103"/>
      <c r="AM50" s="104">
        <v>82530</v>
      </c>
      <c r="AN50" s="102"/>
      <c r="AO50" s="102"/>
      <c r="AP50" s="102"/>
      <c r="AQ50" s="103"/>
    </row>
    <row r="51" spans="1:43" ht="13.5" customHeight="1">
      <c r="A51" s="143"/>
      <c r="B51" s="143"/>
      <c r="C51" s="32"/>
      <c r="D51" s="23" t="s">
        <v>54</v>
      </c>
      <c r="E51" s="23"/>
      <c r="F51" s="23"/>
      <c r="G51" s="23"/>
      <c r="H51" s="23"/>
      <c r="I51" s="23"/>
      <c r="J51" s="4"/>
      <c r="K51" s="4"/>
      <c r="L51" s="4"/>
      <c r="M51" s="5"/>
      <c r="N51" s="102">
        <f t="shared" si="1"/>
        <v>1282467</v>
      </c>
      <c r="O51" s="102"/>
      <c r="P51" s="102"/>
      <c r="Q51" s="102"/>
      <c r="R51" s="103"/>
      <c r="S51" s="104">
        <v>71622</v>
      </c>
      <c r="T51" s="102"/>
      <c r="U51" s="102"/>
      <c r="V51" s="102"/>
      <c r="W51" s="103"/>
      <c r="X51" s="105">
        <v>591461</v>
      </c>
      <c r="Y51" s="106"/>
      <c r="Z51" s="106"/>
      <c r="AA51" s="106"/>
      <c r="AB51" s="107"/>
      <c r="AC51" s="104">
        <v>393564</v>
      </c>
      <c r="AD51" s="102"/>
      <c r="AE51" s="102"/>
      <c r="AF51" s="102"/>
      <c r="AG51" s="103"/>
      <c r="AH51" s="104">
        <v>104220</v>
      </c>
      <c r="AI51" s="102"/>
      <c r="AJ51" s="102"/>
      <c r="AK51" s="102"/>
      <c r="AL51" s="103"/>
      <c r="AM51" s="104">
        <v>121600</v>
      </c>
      <c r="AN51" s="102"/>
      <c r="AO51" s="102"/>
      <c r="AP51" s="102"/>
      <c r="AQ51" s="103"/>
    </row>
    <row r="52" spans="1:43" ht="13.5" customHeight="1">
      <c r="A52" s="143"/>
      <c r="B52" s="143"/>
      <c r="C52" s="32"/>
      <c r="D52" s="23" t="s">
        <v>118</v>
      </c>
      <c r="E52" s="23"/>
      <c r="F52" s="23"/>
      <c r="G52" s="23"/>
      <c r="H52" s="23"/>
      <c r="I52" s="23"/>
      <c r="J52" s="4"/>
      <c r="K52" s="4"/>
      <c r="L52" s="4"/>
      <c r="M52" s="5"/>
      <c r="N52" s="102">
        <f t="shared" si="1"/>
        <v>2786149</v>
      </c>
      <c r="O52" s="102"/>
      <c r="P52" s="102"/>
      <c r="Q52" s="102"/>
      <c r="R52" s="103"/>
      <c r="S52" s="104">
        <v>57270</v>
      </c>
      <c r="T52" s="102"/>
      <c r="U52" s="102"/>
      <c r="V52" s="102"/>
      <c r="W52" s="103"/>
      <c r="X52" s="105">
        <v>1711502</v>
      </c>
      <c r="Y52" s="106"/>
      <c r="Z52" s="106"/>
      <c r="AA52" s="106"/>
      <c r="AB52" s="107"/>
      <c r="AC52" s="104">
        <v>692738</v>
      </c>
      <c r="AD52" s="102"/>
      <c r="AE52" s="102"/>
      <c r="AF52" s="102"/>
      <c r="AG52" s="103"/>
      <c r="AH52" s="104">
        <v>98028</v>
      </c>
      <c r="AI52" s="102"/>
      <c r="AJ52" s="102"/>
      <c r="AK52" s="102"/>
      <c r="AL52" s="103"/>
      <c r="AM52" s="104">
        <v>226611</v>
      </c>
      <c r="AN52" s="102"/>
      <c r="AO52" s="102"/>
      <c r="AP52" s="102"/>
      <c r="AQ52" s="103"/>
    </row>
    <row r="53" spans="1:43" ht="13.5" customHeight="1">
      <c r="A53" s="143"/>
      <c r="B53" s="143"/>
      <c r="C53" s="32"/>
      <c r="D53" s="23" t="s">
        <v>55</v>
      </c>
      <c r="E53" s="23"/>
      <c r="F53" s="23"/>
      <c r="G53" s="23"/>
      <c r="H53" s="23"/>
      <c r="I53" s="23"/>
      <c r="J53" s="4"/>
      <c r="K53" s="4"/>
      <c r="L53" s="4"/>
      <c r="M53" s="5"/>
      <c r="N53" s="102">
        <f t="shared" si="1"/>
        <v>313045</v>
      </c>
      <c r="O53" s="102"/>
      <c r="P53" s="102"/>
      <c r="Q53" s="102"/>
      <c r="R53" s="103"/>
      <c r="S53" s="104">
        <v>87620</v>
      </c>
      <c r="T53" s="102"/>
      <c r="U53" s="102"/>
      <c r="V53" s="102"/>
      <c r="W53" s="103"/>
      <c r="X53" s="105">
        <v>51395</v>
      </c>
      <c r="Y53" s="106"/>
      <c r="Z53" s="106"/>
      <c r="AA53" s="106"/>
      <c r="AB53" s="107"/>
      <c r="AC53" s="104">
        <v>83630</v>
      </c>
      <c r="AD53" s="102"/>
      <c r="AE53" s="102"/>
      <c r="AF53" s="102"/>
      <c r="AG53" s="103"/>
      <c r="AH53" s="104">
        <v>33300</v>
      </c>
      <c r="AI53" s="102"/>
      <c r="AJ53" s="102"/>
      <c r="AK53" s="102"/>
      <c r="AL53" s="103"/>
      <c r="AM53" s="104">
        <v>57100</v>
      </c>
      <c r="AN53" s="102"/>
      <c r="AO53" s="102"/>
      <c r="AP53" s="102"/>
      <c r="AQ53" s="103"/>
    </row>
    <row r="54" spans="1:43" ht="13.5" customHeight="1">
      <c r="A54" s="143"/>
      <c r="B54" s="143"/>
      <c r="C54" s="32"/>
      <c r="D54" s="23" t="s">
        <v>119</v>
      </c>
      <c r="E54" s="23"/>
      <c r="F54" s="23"/>
      <c r="G54" s="23"/>
      <c r="H54" s="23"/>
      <c r="I54" s="23"/>
      <c r="J54" s="4"/>
      <c r="K54" s="4"/>
      <c r="L54" s="4"/>
      <c r="M54" s="5"/>
      <c r="N54" s="102">
        <f t="shared" si="1"/>
        <v>1035183</v>
      </c>
      <c r="O54" s="102"/>
      <c r="P54" s="102"/>
      <c r="Q54" s="102"/>
      <c r="R54" s="103"/>
      <c r="S54" s="104">
        <v>301609</v>
      </c>
      <c r="T54" s="102"/>
      <c r="U54" s="102"/>
      <c r="V54" s="102"/>
      <c r="W54" s="103"/>
      <c r="X54" s="105">
        <v>392073</v>
      </c>
      <c r="Y54" s="106"/>
      <c r="Z54" s="106"/>
      <c r="AA54" s="106"/>
      <c r="AB54" s="107"/>
      <c r="AC54" s="104">
        <v>245766</v>
      </c>
      <c r="AD54" s="102"/>
      <c r="AE54" s="102"/>
      <c r="AF54" s="102"/>
      <c r="AG54" s="103"/>
      <c r="AH54" s="104">
        <v>21825</v>
      </c>
      <c r="AI54" s="102"/>
      <c r="AJ54" s="102"/>
      <c r="AK54" s="102"/>
      <c r="AL54" s="103"/>
      <c r="AM54" s="104">
        <v>73910</v>
      </c>
      <c r="AN54" s="102"/>
      <c r="AO54" s="102"/>
      <c r="AP54" s="102"/>
      <c r="AQ54" s="103"/>
    </row>
    <row r="55" spans="1:43" ht="13.5" customHeight="1">
      <c r="A55" s="143"/>
      <c r="B55" s="143"/>
      <c r="C55" s="32" t="s">
        <v>11</v>
      </c>
      <c r="D55" s="23"/>
      <c r="E55" s="23"/>
      <c r="F55" s="23"/>
      <c r="G55" s="23"/>
      <c r="H55" s="23"/>
      <c r="I55" s="23"/>
      <c r="J55" s="4"/>
      <c r="K55" s="4"/>
      <c r="L55" s="4"/>
      <c r="M55" s="5"/>
      <c r="N55" s="102">
        <f t="shared" si="1"/>
        <v>59918678</v>
      </c>
      <c r="O55" s="102"/>
      <c r="P55" s="102"/>
      <c r="Q55" s="102"/>
      <c r="R55" s="103"/>
      <c r="S55" s="102">
        <f>SUM(S56:W69)</f>
        <v>1801504</v>
      </c>
      <c r="T55" s="102"/>
      <c r="U55" s="102"/>
      <c r="V55" s="102"/>
      <c r="W55" s="103"/>
      <c r="X55" s="106">
        <f>SUM(X56:AB69)</f>
        <v>30031165</v>
      </c>
      <c r="Y55" s="106"/>
      <c r="Z55" s="106"/>
      <c r="AA55" s="106"/>
      <c r="AB55" s="107"/>
      <c r="AC55" s="102">
        <f>SUM(AC56:AG69)</f>
        <v>19093417</v>
      </c>
      <c r="AD55" s="102"/>
      <c r="AE55" s="102"/>
      <c r="AF55" s="102"/>
      <c r="AG55" s="103"/>
      <c r="AH55" s="102">
        <f>SUM(AH56:AL69)</f>
        <v>4280026</v>
      </c>
      <c r="AI55" s="102"/>
      <c r="AJ55" s="102"/>
      <c r="AK55" s="102"/>
      <c r="AL55" s="103"/>
      <c r="AM55" s="102">
        <f>SUM(AM56:AQ69)</f>
        <v>4712566</v>
      </c>
      <c r="AN55" s="102"/>
      <c r="AO55" s="102"/>
      <c r="AP55" s="102"/>
      <c r="AQ55" s="103"/>
    </row>
    <row r="56" spans="1:43" ht="13.5" customHeight="1">
      <c r="A56" s="143"/>
      <c r="B56" s="143"/>
      <c r="C56" s="32"/>
      <c r="D56" s="23" t="s">
        <v>56</v>
      </c>
      <c r="E56" s="23"/>
      <c r="F56" s="23"/>
      <c r="G56" s="23"/>
      <c r="H56" s="23"/>
      <c r="I56" s="23"/>
      <c r="J56" s="4"/>
      <c r="K56" s="4"/>
      <c r="L56" s="4"/>
      <c r="M56" s="5"/>
      <c r="N56" s="102">
        <f t="shared" si="1"/>
        <v>19969287</v>
      </c>
      <c r="O56" s="102"/>
      <c r="P56" s="102"/>
      <c r="Q56" s="102"/>
      <c r="R56" s="103"/>
      <c r="S56" s="104">
        <v>0</v>
      </c>
      <c r="T56" s="102"/>
      <c r="U56" s="102"/>
      <c r="V56" s="102"/>
      <c r="W56" s="103"/>
      <c r="X56" s="105">
        <v>13525683</v>
      </c>
      <c r="Y56" s="106"/>
      <c r="Z56" s="106"/>
      <c r="AA56" s="106"/>
      <c r="AB56" s="107"/>
      <c r="AC56" s="104">
        <v>5287610</v>
      </c>
      <c r="AD56" s="102"/>
      <c r="AE56" s="102"/>
      <c r="AF56" s="102"/>
      <c r="AG56" s="103"/>
      <c r="AH56" s="104">
        <v>1155994</v>
      </c>
      <c r="AI56" s="102"/>
      <c r="AJ56" s="102"/>
      <c r="AK56" s="102"/>
      <c r="AL56" s="103"/>
      <c r="AM56" s="104">
        <v>0</v>
      </c>
      <c r="AN56" s="102"/>
      <c r="AO56" s="102"/>
      <c r="AP56" s="102"/>
      <c r="AQ56" s="103"/>
    </row>
    <row r="57" spans="1:43" ht="13.5" customHeight="1">
      <c r="A57" s="143"/>
      <c r="B57" s="143"/>
      <c r="C57" s="32"/>
      <c r="D57" s="23" t="s">
        <v>57</v>
      </c>
      <c r="E57" s="23"/>
      <c r="F57" s="23"/>
      <c r="G57" s="23"/>
      <c r="H57" s="23"/>
      <c r="I57" s="23"/>
      <c r="J57" s="4"/>
      <c r="K57" s="4"/>
      <c r="L57" s="4"/>
      <c r="M57" s="5"/>
      <c r="N57" s="102">
        <f t="shared" si="1"/>
        <v>1648433</v>
      </c>
      <c r="O57" s="102"/>
      <c r="P57" s="102"/>
      <c r="Q57" s="102"/>
      <c r="R57" s="103"/>
      <c r="S57" s="104">
        <v>0</v>
      </c>
      <c r="T57" s="102"/>
      <c r="U57" s="102"/>
      <c r="V57" s="102"/>
      <c r="W57" s="103"/>
      <c r="X57" s="105">
        <v>1069481</v>
      </c>
      <c r="Y57" s="106"/>
      <c r="Z57" s="106"/>
      <c r="AA57" s="106"/>
      <c r="AB57" s="107"/>
      <c r="AC57" s="104">
        <v>388730</v>
      </c>
      <c r="AD57" s="102"/>
      <c r="AE57" s="102"/>
      <c r="AF57" s="102"/>
      <c r="AG57" s="103"/>
      <c r="AH57" s="104">
        <v>141914</v>
      </c>
      <c r="AI57" s="102"/>
      <c r="AJ57" s="102"/>
      <c r="AK57" s="102"/>
      <c r="AL57" s="103"/>
      <c r="AM57" s="104">
        <v>48308</v>
      </c>
      <c r="AN57" s="102"/>
      <c r="AO57" s="102"/>
      <c r="AP57" s="102"/>
      <c r="AQ57" s="103"/>
    </row>
    <row r="58" spans="1:43" ht="13.5" customHeight="1">
      <c r="A58" s="143"/>
      <c r="B58" s="143"/>
      <c r="C58" s="32"/>
      <c r="D58" s="23" t="s">
        <v>58</v>
      </c>
      <c r="E58" s="23"/>
      <c r="F58" s="23"/>
      <c r="G58" s="23"/>
      <c r="H58" s="23"/>
      <c r="I58" s="23"/>
      <c r="J58" s="4"/>
      <c r="K58" s="4"/>
      <c r="L58" s="4"/>
      <c r="M58" s="5"/>
      <c r="N58" s="102">
        <f t="shared" si="1"/>
        <v>4579053</v>
      </c>
      <c r="O58" s="102"/>
      <c r="P58" s="102"/>
      <c r="Q58" s="102"/>
      <c r="R58" s="103"/>
      <c r="S58" s="104">
        <v>0</v>
      </c>
      <c r="T58" s="102"/>
      <c r="U58" s="102"/>
      <c r="V58" s="102"/>
      <c r="W58" s="103"/>
      <c r="X58" s="105">
        <v>1378022</v>
      </c>
      <c r="Y58" s="106"/>
      <c r="Z58" s="106"/>
      <c r="AA58" s="106"/>
      <c r="AB58" s="107"/>
      <c r="AC58" s="104">
        <v>460545</v>
      </c>
      <c r="AD58" s="102"/>
      <c r="AE58" s="102"/>
      <c r="AF58" s="102"/>
      <c r="AG58" s="103"/>
      <c r="AH58" s="104">
        <v>211892</v>
      </c>
      <c r="AI58" s="102"/>
      <c r="AJ58" s="102"/>
      <c r="AK58" s="102"/>
      <c r="AL58" s="103"/>
      <c r="AM58" s="104">
        <v>2528594</v>
      </c>
      <c r="AN58" s="102"/>
      <c r="AO58" s="102"/>
      <c r="AP58" s="102"/>
      <c r="AQ58" s="103"/>
    </row>
    <row r="59" spans="1:43" ht="13.5" customHeight="1">
      <c r="A59" s="143"/>
      <c r="B59" s="143"/>
      <c r="C59" s="32"/>
      <c r="D59" s="23" t="s">
        <v>59</v>
      </c>
      <c r="E59" s="23"/>
      <c r="F59" s="23"/>
      <c r="G59" s="23"/>
      <c r="H59" s="23"/>
      <c r="I59" s="23"/>
      <c r="J59" s="4"/>
      <c r="K59" s="4"/>
      <c r="L59" s="4"/>
      <c r="M59" s="5"/>
      <c r="N59" s="102">
        <f t="shared" si="1"/>
        <v>0</v>
      </c>
      <c r="O59" s="102"/>
      <c r="P59" s="102"/>
      <c r="Q59" s="102"/>
      <c r="R59" s="103"/>
      <c r="S59" s="104">
        <v>0</v>
      </c>
      <c r="T59" s="102"/>
      <c r="U59" s="102"/>
      <c r="V59" s="102"/>
      <c r="W59" s="103"/>
      <c r="X59" s="105">
        <v>0</v>
      </c>
      <c r="Y59" s="106"/>
      <c r="Z59" s="106"/>
      <c r="AA59" s="106"/>
      <c r="AB59" s="107"/>
      <c r="AC59" s="104">
        <v>0</v>
      </c>
      <c r="AD59" s="102"/>
      <c r="AE59" s="102"/>
      <c r="AF59" s="102"/>
      <c r="AG59" s="103"/>
      <c r="AH59" s="104">
        <v>0</v>
      </c>
      <c r="AI59" s="102"/>
      <c r="AJ59" s="102"/>
      <c r="AK59" s="102"/>
      <c r="AL59" s="103"/>
      <c r="AM59" s="104">
        <v>0</v>
      </c>
      <c r="AN59" s="102"/>
      <c r="AO59" s="102"/>
      <c r="AP59" s="102"/>
      <c r="AQ59" s="103"/>
    </row>
    <row r="60" spans="1:43" ht="13.5" customHeight="1">
      <c r="A60" s="143"/>
      <c r="B60" s="143"/>
      <c r="C60" s="32"/>
      <c r="D60" s="23" t="s">
        <v>116</v>
      </c>
      <c r="E60" s="23"/>
      <c r="F60" s="23"/>
      <c r="G60" s="23"/>
      <c r="H60" s="23"/>
      <c r="I60" s="23"/>
      <c r="J60" s="4"/>
      <c r="K60" s="4"/>
      <c r="L60" s="4"/>
      <c r="M60" s="5"/>
      <c r="N60" s="102">
        <f t="shared" si="1"/>
        <v>13662052</v>
      </c>
      <c r="O60" s="102"/>
      <c r="P60" s="102"/>
      <c r="Q60" s="102"/>
      <c r="R60" s="103"/>
      <c r="S60" s="104">
        <v>0</v>
      </c>
      <c r="T60" s="102"/>
      <c r="U60" s="102"/>
      <c r="V60" s="102"/>
      <c r="W60" s="103"/>
      <c r="X60" s="105">
        <v>8917310</v>
      </c>
      <c r="Y60" s="106"/>
      <c r="Z60" s="106"/>
      <c r="AA60" s="106"/>
      <c r="AB60" s="107"/>
      <c r="AC60" s="104">
        <v>2789224</v>
      </c>
      <c r="AD60" s="102"/>
      <c r="AE60" s="102"/>
      <c r="AF60" s="102"/>
      <c r="AG60" s="103"/>
      <c r="AH60" s="104">
        <v>552434</v>
      </c>
      <c r="AI60" s="102"/>
      <c r="AJ60" s="102"/>
      <c r="AK60" s="102"/>
      <c r="AL60" s="103"/>
      <c r="AM60" s="104">
        <v>1403084</v>
      </c>
      <c r="AN60" s="102"/>
      <c r="AO60" s="102"/>
      <c r="AP60" s="102"/>
      <c r="AQ60" s="103"/>
    </row>
    <row r="61" spans="1:43" ht="13.5" customHeight="1">
      <c r="A61" s="144"/>
      <c r="B61" s="144"/>
      <c r="C61" s="34"/>
      <c r="D61" s="35" t="s">
        <v>117</v>
      </c>
      <c r="E61" s="35"/>
      <c r="F61" s="35"/>
      <c r="G61" s="35"/>
      <c r="H61" s="35"/>
      <c r="I61" s="35"/>
      <c r="J61" s="13"/>
      <c r="K61" s="13"/>
      <c r="L61" s="13"/>
      <c r="M61" s="14"/>
      <c r="N61" s="109">
        <f t="shared" si="1"/>
        <v>692042</v>
      </c>
      <c r="O61" s="109"/>
      <c r="P61" s="109"/>
      <c r="Q61" s="109"/>
      <c r="R61" s="110"/>
      <c r="S61" s="108">
        <v>0</v>
      </c>
      <c r="T61" s="109"/>
      <c r="U61" s="109"/>
      <c r="V61" s="109"/>
      <c r="W61" s="110"/>
      <c r="X61" s="130">
        <v>109388</v>
      </c>
      <c r="Y61" s="131"/>
      <c r="Z61" s="131"/>
      <c r="AA61" s="131"/>
      <c r="AB61" s="132"/>
      <c r="AC61" s="108">
        <v>284691</v>
      </c>
      <c r="AD61" s="109"/>
      <c r="AE61" s="109"/>
      <c r="AF61" s="109"/>
      <c r="AG61" s="110"/>
      <c r="AH61" s="108">
        <v>49075</v>
      </c>
      <c r="AI61" s="109"/>
      <c r="AJ61" s="109"/>
      <c r="AK61" s="109"/>
      <c r="AL61" s="110"/>
      <c r="AM61" s="108">
        <v>248888</v>
      </c>
      <c r="AN61" s="109"/>
      <c r="AO61" s="109"/>
      <c r="AP61" s="109"/>
      <c r="AQ61" s="110"/>
    </row>
    <row r="62" spans="1:43" ht="13.5" customHeight="1">
      <c r="A62" s="137" t="s">
        <v>92</v>
      </c>
      <c r="B62" s="137" t="s">
        <v>76</v>
      </c>
      <c r="C62" s="32"/>
      <c r="D62" s="23" t="s">
        <v>114</v>
      </c>
      <c r="E62" s="23"/>
      <c r="F62" s="23"/>
      <c r="G62" s="23"/>
      <c r="H62" s="23"/>
      <c r="I62" s="23"/>
      <c r="J62" s="4"/>
      <c r="K62" s="4"/>
      <c r="L62" s="4"/>
      <c r="M62" s="5"/>
      <c r="N62" s="102">
        <f t="shared" si="1"/>
        <v>1491538</v>
      </c>
      <c r="O62" s="102"/>
      <c r="P62" s="102"/>
      <c r="Q62" s="102"/>
      <c r="R62" s="103"/>
      <c r="S62" s="104">
        <v>149064</v>
      </c>
      <c r="T62" s="102"/>
      <c r="U62" s="102"/>
      <c r="V62" s="102"/>
      <c r="W62" s="103"/>
      <c r="X62" s="105">
        <v>860667</v>
      </c>
      <c r="Y62" s="106"/>
      <c r="Z62" s="106"/>
      <c r="AA62" s="106"/>
      <c r="AB62" s="107"/>
      <c r="AC62" s="104">
        <v>175610</v>
      </c>
      <c r="AD62" s="102"/>
      <c r="AE62" s="102"/>
      <c r="AF62" s="102"/>
      <c r="AG62" s="103"/>
      <c r="AH62" s="104">
        <v>35195</v>
      </c>
      <c r="AI62" s="102"/>
      <c r="AJ62" s="102"/>
      <c r="AK62" s="102"/>
      <c r="AL62" s="103"/>
      <c r="AM62" s="104">
        <v>271002</v>
      </c>
      <c r="AN62" s="102"/>
      <c r="AO62" s="102"/>
      <c r="AP62" s="102"/>
      <c r="AQ62" s="103"/>
    </row>
    <row r="63" spans="1:43" ht="13.5" customHeight="1">
      <c r="A63" s="137"/>
      <c r="B63" s="137"/>
      <c r="C63" s="32"/>
      <c r="D63" s="23" t="s">
        <v>115</v>
      </c>
      <c r="E63" s="23"/>
      <c r="F63" s="23"/>
      <c r="G63" s="23"/>
      <c r="H63" s="23"/>
      <c r="I63" s="23"/>
      <c r="J63" s="4"/>
      <c r="K63" s="4"/>
      <c r="L63" s="4"/>
      <c r="M63" s="5"/>
      <c r="N63" s="102">
        <f t="shared" si="1"/>
        <v>3222745</v>
      </c>
      <c r="O63" s="102"/>
      <c r="P63" s="102"/>
      <c r="Q63" s="102"/>
      <c r="R63" s="103"/>
      <c r="S63" s="104">
        <v>1652440</v>
      </c>
      <c r="T63" s="102"/>
      <c r="U63" s="102"/>
      <c r="V63" s="102"/>
      <c r="W63" s="103"/>
      <c r="X63" s="105">
        <v>639834</v>
      </c>
      <c r="Y63" s="106"/>
      <c r="Z63" s="106"/>
      <c r="AA63" s="106"/>
      <c r="AB63" s="107"/>
      <c r="AC63" s="104">
        <v>889941</v>
      </c>
      <c r="AD63" s="102"/>
      <c r="AE63" s="102"/>
      <c r="AF63" s="102"/>
      <c r="AG63" s="103"/>
      <c r="AH63" s="104">
        <v>0</v>
      </c>
      <c r="AI63" s="102"/>
      <c r="AJ63" s="102"/>
      <c r="AK63" s="102"/>
      <c r="AL63" s="103"/>
      <c r="AM63" s="104">
        <v>40530</v>
      </c>
      <c r="AN63" s="102"/>
      <c r="AO63" s="102"/>
      <c r="AP63" s="102"/>
      <c r="AQ63" s="103"/>
    </row>
    <row r="64" spans="1:43" ht="13.5" customHeight="1">
      <c r="A64" s="137"/>
      <c r="B64" s="137"/>
      <c r="C64" s="32"/>
      <c r="D64" s="23" t="s">
        <v>120</v>
      </c>
      <c r="E64" s="23"/>
      <c r="F64" s="23"/>
      <c r="G64" s="23"/>
      <c r="H64" s="23"/>
      <c r="I64" s="23"/>
      <c r="J64" s="4"/>
      <c r="K64" s="4"/>
      <c r="L64" s="4"/>
      <c r="M64" s="5"/>
      <c r="N64" s="102">
        <f t="shared" si="1"/>
        <v>913886</v>
      </c>
      <c r="O64" s="102"/>
      <c r="P64" s="102"/>
      <c r="Q64" s="102"/>
      <c r="R64" s="103"/>
      <c r="S64" s="104">
        <v>0</v>
      </c>
      <c r="T64" s="102"/>
      <c r="U64" s="102"/>
      <c r="V64" s="102"/>
      <c r="W64" s="103"/>
      <c r="X64" s="105">
        <v>760618</v>
      </c>
      <c r="Y64" s="106"/>
      <c r="Z64" s="106"/>
      <c r="AA64" s="106"/>
      <c r="AB64" s="107"/>
      <c r="AC64" s="104">
        <v>85365</v>
      </c>
      <c r="AD64" s="102"/>
      <c r="AE64" s="102"/>
      <c r="AF64" s="102"/>
      <c r="AG64" s="103"/>
      <c r="AH64" s="104">
        <v>0</v>
      </c>
      <c r="AI64" s="102"/>
      <c r="AJ64" s="102"/>
      <c r="AK64" s="102"/>
      <c r="AL64" s="103"/>
      <c r="AM64" s="104">
        <v>67903</v>
      </c>
      <c r="AN64" s="102"/>
      <c r="AO64" s="102"/>
      <c r="AP64" s="102"/>
      <c r="AQ64" s="103"/>
    </row>
    <row r="65" spans="1:43" ht="13.5" customHeight="1">
      <c r="A65" s="137"/>
      <c r="B65" s="137"/>
      <c r="C65" s="32"/>
      <c r="D65" s="23" t="s">
        <v>121</v>
      </c>
      <c r="E65" s="23"/>
      <c r="F65" s="23"/>
      <c r="G65" s="23"/>
      <c r="H65" s="23"/>
      <c r="I65" s="23"/>
      <c r="J65" s="4"/>
      <c r="K65" s="4"/>
      <c r="L65" s="4"/>
      <c r="M65" s="5"/>
      <c r="N65" s="104">
        <f t="shared" si="1"/>
        <v>2780678</v>
      </c>
      <c r="O65" s="102"/>
      <c r="P65" s="102"/>
      <c r="Q65" s="102"/>
      <c r="R65" s="103"/>
      <c r="S65" s="104">
        <v>0</v>
      </c>
      <c r="T65" s="102"/>
      <c r="U65" s="102"/>
      <c r="V65" s="102"/>
      <c r="W65" s="103"/>
      <c r="X65" s="105">
        <v>2064382</v>
      </c>
      <c r="Y65" s="106"/>
      <c r="Z65" s="106"/>
      <c r="AA65" s="106"/>
      <c r="AB65" s="107"/>
      <c r="AC65" s="104">
        <v>392990</v>
      </c>
      <c r="AD65" s="102"/>
      <c r="AE65" s="102"/>
      <c r="AF65" s="102"/>
      <c r="AG65" s="103"/>
      <c r="AH65" s="104">
        <v>248745</v>
      </c>
      <c r="AI65" s="102"/>
      <c r="AJ65" s="102"/>
      <c r="AK65" s="102"/>
      <c r="AL65" s="103"/>
      <c r="AM65" s="104">
        <v>74561</v>
      </c>
      <c r="AN65" s="102"/>
      <c r="AO65" s="102"/>
      <c r="AP65" s="102"/>
      <c r="AQ65" s="103"/>
    </row>
    <row r="66" spans="1:43" ht="13.5" customHeight="1">
      <c r="A66" s="137"/>
      <c r="B66" s="137"/>
      <c r="C66" s="32"/>
      <c r="D66" s="23" t="s">
        <v>60</v>
      </c>
      <c r="E66" s="23"/>
      <c r="F66" s="23"/>
      <c r="G66" s="23"/>
      <c r="H66" s="23"/>
      <c r="I66" s="23"/>
      <c r="J66" s="4"/>
      <c r="K66" s="4"/>
      <c r="L66" s="4"/>
      <c r="M66" s="5"/>
      <c r="N66" s="102">
        <f t="shared" si="1"/>
        <v>246369</v>
      </c>
      <c r="O66" s="102"/>
      <c r="P66" s="102"/>
      <c r="Q66" s="102"/>
      <c r="R66" s="103"/>
      <c r="S66" s="104">
        <v>0</v>
      </c>
      <c r="T66" s="102"/>
      <c r="U66" s="102"/>
      <c r="V66" s="102"/>
      <c r="W66" s="103"/>
      <c r="X66" s="105">
        <v>98524</v>
      </c>
      <c r="Y66" s="106"/>
      <c r="Z66" s="106"/>
      <c r="AA66" s="106"/>
      <c r="AB66" s="107"/>
      <c r="AC66" s="104">
        <v>120385</v>
      </c>
      <c r="AD66" s="102"/>
      <c r="AE66" s="102"/>
      <c r="AF66" s="102"/>
      <c r="AG66" s="103"/>
      <c r="AH66" s="104">
        <v>27410</v>
      </c>
      <c r="AI66" s="102"/>
      <c r="AJ66" s="102"/>
      <c r="AK66" s="102"/>
      <c r="AL66" s="103"/>
      <c r="AM66" s="104">
        <v>50</v>
      </c>
      <c r="AN66" s="102"/>
      <c r="AO66" s="102"/>
      <c r="AP66" s="102"/>
      <c r="AQ66" s="103"/>
    </row>
    <row r="67" spans="1:43" ht="13.5" customHeight="1">
      <c r="A67" s="137"/>
      <c r="B67" s="137"/>
      <c r="C67" s="32"/>
      <c r="D67" s="23" t="s">
        <v>129</v>
      </c>
      <c r="E67" s="23"/>
      <c r="F67" s="23"/>
      <c r="G67" s="23"/>
      <c r="H67" s="23"/>
      <c r="I67" s="23"/>
      <c r="J67" s="4"/>
      <c r="K67" s="4"/>
      <c r="L67" s="4"/>
      <c r="M67" s="5"/>
      <c r="N67" s="102">
        <f t="shared" si="1"/>
        <v>2605109</v>
      </c>
      <c r="O67" s="102"/>
      <c r="P67" s="102"/>
      <c r="Q67" s="102"/>
      <c r="R67" s="103"/>
      <c r="S67" s="104">
        <v>0</v>
      </c>
      <c r="T67" s="102"/>
      <c r="U67" s="102"/>
      <c r="V67" s="102"/>
      <c r="W67" s="103"/>
      <c r="X67" s="105">
        <v>27886</v>
      </c>
      <c r="Y67" s="106"/>
      <c r="Z67" s="106"/>
      <c r="AA67" s="106"/>
      <c r="AB67" s="107"/>
      <c r="AC67" s="104">
        <v>2506116</v>
      </c>
      <c r="AD67" s="102"/>
      <c r="AE67" s="102"/>
      <c r="AF67" s="102"/>
      <c r="AG67" s="103"/>
      <c r="AH67" s="104">
        <v>71107</v>
      </c>
      <c r="AI67" s="102"/>
      <c r="AJ67" s="102"/>
      <c r="AK67" s="102"/>
      <c r="AL67" s="103"/>
      <c r="AM67" s="104">
        <v>0</v>
      </c>
      <c r="AN67" s="102"/>
      <c r="AO67" s="102"/>
      <c r="AP67" s="102"/>
      <c r="AQ67" s="103"/>
    </row>
    <row r="68" spans="1:43" ht="13.5" customHeight="1">
      <c r="A68" s="137"/>
      <c r="B68" s="137"/>
      <c r="C68" s="32"/>
      <c r="D68" s="23" t="s">
        <v>130</v>
      </c>
      <c r="E68" s="23"/>
      <c r="F68" s="23"/>
      <c r="G68" s="23"/>
      <c r="H68" s="23"/>
      <c r="I68" s="23"/>
      <c r="J68" s="4"/>
      <c r="K68" s="4"/>
      <c r="L68" s="4"/>
      <c r="M68" s="5"/>
      <c r="N68" s="102">
        <f t="shared" si="1"/>
        <v>7856220</v>
      </c>
      <c r="O68" s="102"/>
      <c r="P68" s="102"/>
      <c r="Q68" s="102"/>
      <c r="R68" s="103"/>
      <c r="S68" s="104">
        <v>0</v>
      </c>
      <c r="T68" s="102"/>
      <c r="U68" s="102"/>
      <c r="V68" s="102"/>
      <c r="W68" s="103"/>
      <c r="X68" s="105">
        <v>483750</v>
      </c>
      <c r="Y68" s="106"/>
      <c r="Z68" s="106"/>
      <c r="AA68" s="106"/>
      <c r="AB68" s="107"/>
      <c r="AC68" s="104">
        <v>5613210</v>
      </c>
      <c r="AD68" s="102"/>
      <c r="AE68" s="102"/>
      <c r="AF68" s="102"/>
      <c r="AG68" s="103"/>
      <c r="AH68" s="104">
        <v>1759260</v>
      </c>
      <c r="AI68" s="102"/>
      <c r="AJ68" s="102"/>
      <c r="AK68" s="102"/>
      <c r="AL68" s="103"/>
      <c r="AM68" s="104">
        <v>0</v>
      </c>
      <c r="AN68" s="102"/>
      <c r="AO68" s="102"/>
      <c r="AP68" s="102"/>
      <c r="AQ68" s="103"/>
    </row>
    <row r="69" spans="1:43" ht="13.5" customHeight="1">
      <c r="A69" s="137"/>
      <c r="B69" s="137"/>
      <c r="C69" s="32"/>
      <c r="D69" s="23" t="s">
        <v>122</v>
      </c>
      <c r="E69" s="23"/>
      <c r="F69" s="23"/>
      <c r="G69" s="23"/>
      <c r="H69" s="23"/>
      <c r="I69" s="23"/>
      <c r="J69" s="4"/>
      <c r="K69" s="4"/>
      <c r="L69" s="4"/>
      <c r="M69" s="5"/>
      <c r="N69" s="102">
        <f t="shared" si="1"/>
        <v>251266</v>
      </c>
      <c r="O69" s="102"/>
      <c r="P69" s="102"/>
      <c r="Q69" s="102"/>
      <c r="R69" s="103"/>
      <c r="S69" s="104">
        <v>0</v>
      </c>
      <c r="T69" s="102"/>
      <c r="U69" s="102"/>
      <c r="V69" s="102"/>
      <c r="W69" s="103"/>
      <c r="X69" s="105">
        <v>95620</v>
      </c>
      <c r="Y69" s="106"/>
      <c r="Z69" s="106"/>
      <c r="AA69" s="106"/>
      <c r="AB69" s="107"/>
      <c r="AC69" s="104">
        <v>99000</v>
      </c>
      <c r="AD69" s="102"/>
      <c r="AE69" s="102"/>
      <c r="AF69" s="102"/>
      <c r="AG69" s="103"/>
      <c r="AH69" s="104">
        <v>27000</v>
      </c>
      <c r="AI69" s="102"/>
      <c r="AJ69" s="102"/>
      <c r="AK69" s="102"/>
      <c r="AL69" s="103"/>
      <c r="AM69" s="104">
        <v>29646</v>
      </c>
      <c r="AN69" s="102"/>
      <c r="AO69" s="102"/>
      <c r="AP69" s="102"/>
      <c r="AQ69" s="103"/>
    </row>
    <row r="70" spans="1:43" ht="13.5" customHeight="1">
      <c r="A70" s="137"/>
      <c r="B70" s="137"/>
      <c r="C70" s="32" t="s">
        <v>12</v>
      </c>
      <c r="D70" s="23"/>
      <c r="E70" s="23"/>
      <c r="F70" s="23"/>
      <c r="G70" s="23"/>
      <c r="H70" s="23"/>
      <c r="I70" s="23"/>
      <c r="J70" s="4"/>
      <c r="K70" s="4"/>
      <c r="L70" s="4"/>
      <c r="M70" s="5"/>
      <c r="N70" s="102">
        <f t="shared" si="1"/>
        <v>21696907</v>
      </c>
      <c r="O70" s="102"/>
      <c r="P70" s="102"/>
      <c r="Q70" s="102"/>
      <c r="R70" s="103"/>
      <c r="S70" s="104">
        <f>SUM(S71)</f>
        <v>1220509</v>
      </c>
      <c r="T70" s="102"/>
      <c r="U70" s="102"/>
      <c r="V70" s="102"/>
      <c r="W70" s="103"/>
      <c r="X70" s="105">
        <f>SUM(X71)</f>
        <v>15984232</v>
      </c>
      <c r="Y70" s="106"/>
      <c r="Z70" s="106"/>
      <c r="AA70" s="106"/>
      <c r="AB70" s="107"/>
      <c r="AC70" s="104">
        <f>SUM(AC71)</f>
        <v>4492166</v>
      </c>
      <c r="AD70" s="102"/>
      <c r="AE70" s="102"/>
      <c r="AF70" s="102"/>
      <c r="AG70" s="103"/>
      <c r="AH70" s="104">
        <f>SUM(AH71)</f>
        <v>0</v>
      </c>
      <c r="AI70" s="102"/>
      <c r="AJ70" s="102"/>
      <c r="AK70" s="102"/>
      <c r="AL70" s="103"/>
      <c r="AM70" s="104">
        <f>SUM(AM71)</f>
        <v>0</v>
      </c>
      <c r="AN70" s="102"/>
      <c r="AO70" s="102"/>
      <c r="AP70" s="102"/>
      <c r="AQ70" s="103"/>
    </row>
    <row r="71" spans="1:43" ht="13.5" customHeight="1">
      <c r="A71" s="137"/>
      <c r="B71" s="137"/>
      <c r="C71" s="32"/>
      <c r="D71" s="23" t="s">
        <v>12</v>
      </c>
      <c r="E71" s="23"/>
      <c r="F71" s="23"/>
      <c r="G71" s="23"/>
      <c r="H71" s="23"/>
      <c r="I71" s="23"/>
      <c r="J71" s="4"/>
      <c r="K71" s="4"/>
      <c r="L71" s="4"/>
      <c r="M71" s="5"/>
      <c r="N71" s="102">
        <f t="shared" si="1"/>
        <v>21696907</v>
      </c>
      <c r="O71" s="102"/>
      <c r="P71" s="102"/>
      <c r="Q71" s="102"/>
      <c r="R71" s="103"/>
      <c r="S71" s="104">
        <v>1220509</v>
      </c>
      <c r="T71" s="102"/>
      <c r="U71" s="102"/>
      <c r="V71" s="102"/>
      <c r="W71" s="103"/>
      <c r="X71" s="105">
        <v>15984232</v>
      </c>
      <c r="Y71" s="106"/>
      <c r="Z71" s="106"/>
      <c r="AA71" s="106"/>
      <c r="AB71" s="107"/>
      <c r="AC71" s="104">
        <v>4492166</v>
      </c>
      <c r="AD71" s="102"/>
      <c r="AE71" s="102"/>
      <c r="AF71" s="102"/>
      <c r="AG71" s="103"/>
      <c r="AH71" s="104">
        <v>0</v>
      </c>
      <c r="AI71" s="102"/>
      <c r="AJ71" s="102"/>
      <c r="AK71" s="102"/>
      <c r="AL71" s="103"/>
      <c r="AM71" s="104">
        <v>0</v>
      </c>
      <c r="AN71" s="102"/>
      <c r="AO71" s="102"/>
      <c r="AP71" s="102"/>
      <c r="AQ71" s="103"/>
    </row>
    <row r="72" spans="1:43" ht="13.5" customHeight="1">
      <c r="A72" s="137"/>
      <c r="B72" s="137"/>
      <c r="C72" s="32" t="s">
        <v>109</v>
      </c>
      <c r="D72" s="23"/>
      <c r="E72" s="23"/>
      <c r="F72" s="23"/>
      <c r="G72" s="23"/>
      <c r="H72" s="23"/>
      <c r="I72" s="23"/>
      <c r="J72" s="4"/>
      <c r="K72" s="4"/>
      <c r="L72" s="4"/>
      <c r="M72" s="5"/>
      <c r="N72" s="102">
        <f t="shared" si="1"/>
        <v>0</v>
      </c>
      <c r="O72" s="102"/>
      <c r="P72" s="102"/>
      <c r="Q72" s="102"/>
      <c r="R72" s="103"/>
      <c r="S72" s="104">
        <f>SUM(S73)</f>
        <v>0</v>
      </c>
      <c r="T72" s="102"/>
      <c r="U72" s="102"/>
      <c r="V72" s="102"/>
      <c r="W72" s="103"/>
      <c r="X72" s="105">
        <f>SUM(X73)</f>
        <v>0</v>
      </c>
      <c r="Y72" s="106"/>
      <c r="Z72" s="106"/>
      <c r="AA72" s="106"/>
      <c r="AB72" s="107"/>
      <c r="AC72" s="104">
        <f>SUM(AC73)</f>
        <v>0</v>
      </c>
      <c r="AD72" s="102"/>
      <c r="AE72" s="102"/>
      <c r="AF72" s="102"/>
      <c r="AG72" s="103"/>
      <c r="AH72" s="104">
        <f>SUM(AH73)</f>
        <v>0</v>
      </c>
      <c r="AI72" s="102"/>
      <c r="AJ72" s="102"/>
      <c r="AK72" s="102"/>
      <c r="AL72" s="103"/>
      <c r="AM72" s="104">
        <f>SUM(AM73)</f>
        <v>0</v>
      </c>
      <c r="AN72" s="102"/>
      <c r="AO72" s="102"/>
      <c r="AP72" s="102"/>
      <c r="AQ72" s="103"/>
    </row>
    <row r="73" spans="1:43" ht="13.5" customHeight="1">
      <c r="A73" s="137"/>
      <c r="B73" s="137"/>
      <c r="C73" s="32"/>
      <c r="D73" s="23" t="s">
        <v>109</v>
      </c>
      <c r="E73" s="23"/>
      <c r="F73" s="23"/>
      <c r="G73" s="23"/>
      <c r="H73" s="23"/>
      <c r="I73" s="23"/>
      <c r="J73" s="4"/>
      <c r="K73" s="4"/>
      <c r="L73" s="4"/>
      <c r="M73" s="5"/>
      <c r="N73" s="102">
        <f t="shared" si="1"/>
        <v>0</v>
      </c>
      <c r="O73" s="102"/>
      <c r="P73" s="102"/>
      <c r="Q73" s="102"/>
      <c r="R73" s="103"/>
      <c r="S73" s="104">
        <v>0</v>
      </c>
      <c r="T73" s="102"/>
      <c r="U73" s="102"/>
      <c r="V73" s="102"/>
      <c r="W73" s="103"/>
      <c r="X73" s="105">
        <v>0</v>
      </c>
      <c r="Y73" s="106"/>
      <c r="Z73" s="106"/>
      <c r="AA73" s="106"/>
      <c r="AB73" s="107"/>
      <c r="AC73" s="104">
        <v>0</v>
      </c>
      <c r="AD73" s="102"/>
      <c r="AE73" s="102"/>
      <c r="AF73" s="102"/>
      <c r="AG73" s="103"/>
      <c r="AH73" s="104">
        <v>0</v>
      </c>
      <c r="AI73" s="102"/>
      <c r="AJ73" s="102"/>
      <c r="AK73" s="102"/>
      <c r="AL73" s="103"/>
      <c r="AM73" s="104">
        <v>0</v>
      </c>
      <c r="AN73" s="102"/>
      <c r="AO73" s="102"/>
      <c r="AP73" s="102"/>
      <c r="AQ73" s="103"/>
    </row>
    <row r="74" spans="1:43" ht="13.5" customHeight="1">
      <c r="A74" s="137"/>
      <c r="B74" s="138"/>
      <c r="C74" s="22" t="s">
        <v>77</v>
      </c>
      <c r="D74" s="33"/>
      <c r="E74" s="33"/>
      <c r="F74" s="33"/>
      <c r="G74" s="33"/>
      <c r="H74" s="33"/>
      <c r="I74" s="33"/>
      <c r="J74" s="7"/>
      <c r="K74" s="7"/>
      <c r="L74" s="7"/>
      <c r="M74" s="8"/>
      <c r="N74" s="111">
        <f>N29+N36+N55+N70+N72</f>
        <v>357492914</v>
      </c>
      <c r="O74" s="111"/>
      <c r="P74" s="111"/>
      <c r="Q74" s="111"/>
      <c r="R74" s="112"/>
      <c r="S74" s="111">
        <f>S29+S36+S55+S70+S72</f>
        <v>6357808</v>
      </c>
      <c r="T74" s="111"/>
      <c r="U74" s="111"/>
      <c r="V74" s="111"/>
      <c r="W74" s="112"/>
      <c r="X74" s="128">
        <f>X29+X36+X55+X70+X72</f>
        <v>193695399</v>
      </c>
      <c r="Y74" s="128"/>
      <c r="Z74" s="128"/>
      <c r="AA74" s="128"/>
      <c r="AB74" s="129"/>
      <c r="AC74" s="111">
        <f>AC29+AC36+AC55+AC70+AC72</f>
        <v>104468085</v>
      </c>
      <c r="AD74" s="111"/>
      <c r="AE74" s="111"/>
      <c r="AF74" s="111"/>
      <c r="AG74" s="112"/>
      <c r="AH74" s="111">
        <f>AH29+AH36+AH55+AH70+AH72</f>
        <v>24620367</v>
      </c>
      <c r="AI74" s="111"/>
      <c r="AJ74" s="111"/>
      <c r="AK74" s="111"/>
      <c r="AL74" s="112"/>
      <c r="AM74" s="111">
        <f>AM29+AM36+AM55+AM70+AM72</f>
        <v>28351255</v>
      </c>
      <c r="AN74" s="111"/>
      <c r="AO74" s="111"/>
      <c r="AP74" s="111"/>
      <c r="AQ74" s="112"/>
    </row>
    <row r="75" spans="1:43" ht="13.5" customHeight="1">
      <c r="A75" s="137"/>
      <c r="B75" s="27"/>
      <c r="C75" s="31" t="s">
        <v>82</v>
      </c>
      <c r="D75" s="31"/>
      <c r="E75" s="31"/>
      <c r="F75" s="31"/>
      <c r="G75" s="31"/>
      <c r="H75" s="31"/>
      <c r="I75" s="31"/>
      <c r="J75" s="10"/>
      <c r="K75" s="10"/>
      <c r="L75" s="10"/>
      <c r="M75" s="11"/>
      <c r="N75" s="115">
        <f>N28-N74</f>
        <v>11329181</v>
      </c>
      <c r="O75" s="116"/>
      <c r="P75" s="116"/>
      <c r="Q75" s="116"/>
      <c r="R75" s="117"/>
      <c r="S75" s="115">
        <f>S28-S74</f>
        <v>-4521988</v>
      </c>
      <c r="T75" s="116"/>
      <c r="U75" s="116"/>
      <c r="V75" s="116"/>
      <c r="W75" s="117"/>
      <c r="X75" s="134">
        <f>X28-X74</f>
        <v>19834964</v>
      </c>
      <c r="Y75" s="135"/>
      <c r="Z75" s="135"/>
      <c r="AA75" s="135"/>
      <c r="AB75" s="136"/>
      <c r="AC75" s="115">
        <f>AC28-AC74</f>
        <v>-2986671</v>
      </c>
      <c r="AD75" s="116"/>
      <c r="AE75" s="116"/>
      <c r="AF75" s="116"/>
      <c r="AG75" s="117"/>
      <c r="AH75" s="115">
        <f>AH28-AH74</f>
        <v>-997124</v>
      </c>
      <c r="AI75" s="116"/>
      <c r="AJ75" s="116"/>
      <c r="AK75" s="116"/>
      <c r="AL75" s="117"/>
      <c r="AM75" s="115">
        <f>AM28-AM74</f>
        <v>0</v>
      </c>
      <c r="AN75" s="116"/>
      <c r="AO75" s="116"/>
      <c r="AP75" s="116"/>
      <c r="AQ75" s="117"/>
    </row>
    <row r="76" spans="1:43" ht="13.5" customHeight="1">
      <c r="A76" s="138"/>
      <c r="B76" s="12"/>
      <c r="C76" s="35" t="s">
        <v>123</v>
      </c>
      <c r="D76" s="35"/>
      <c r="E76" s="35"/>
      <c r="F76" s="35"/>
      <c r="G76" s="35"/>
      <c r="H76" s="35"/>
      <c r="I76" s="35"/>
      <c r="J76" s="13"/>
      <c r="K76" s="13"/>
      <c r="L76" s="13"/>
      <c r="M76" s="14"/>
      <c r="N76" s="108"/>
      <c r="O76" s="109"/>
      <c r="P76" s="109"/>
      <c r="Q76" s="109"/>
      <c r="R76" s="110"/>
      <c r="S76" s="108"/>
      <c r="T76" s="109"/>
      <c r="U76" s="109"/>
      <c r="V76" s="109"/>
      <c r="W76" s="110"/>
      <c r="X76" s="130"/>
      <c r="Y76" s="131"/>
      <c r="Z76" s="131"/>
      <c r="AA76" s="131"/>
      <c r="AB76" s="132"/>
      <c r="AC76" s="108"/>
      <c r="AD76" s="109"/>
      <c r="AE76" s="109"/>
      <c r="AF76" s="109"/>
      <c r="AG76" s="110"/>
      <c r="AH76" s="108"/>
      <c r="AI76" s="109"/>
      <c r="AJ76" s="109"/>
      <c r="AK76" s="109"/>
      <c r="AL76" s="110"/>
      <c r="AM76" s="108"/>
      <c r="AN76" s="109"/>
      <c r="AO76" s="109"/>
      <c r="AP76" s="109"/>
      <c r="AQ76" s="110"/>
    </row>
    <row r="77" spans="1:43" ht="12.75" customHeight="1">
      <c r="A77" s="46" t="s">
        <v>79</v>
      </c>
      <c r="B77" s="47" t="s">
        <v>78</v>
      </c>
      <c r="C77" s="32" t="s">
        <v>13</v>
      </c>
      <c r="D77" s="23"/>
      <c r="E77" s="23"/>
      <c r="F77" s="23"/>
      <c r="G77" s="23"/>
      <c r="H77" s="23"/>
      <c r="I77" s="23"/>
      <c r="J77" s="4"/>
      <c r="K77" s="4"/>
      <c r="L77" s="4"/>
      <c r="M77" s="5"/>
      <c r="N77" s="104">
        <f t="shared" ref="N77:N84" si="2">SUM(S77:AQ77)</f>
        <v>494000</v>
      </c>
      <c r="O77" s="102"/>
      <c r="P77" s="102"/>
      <c r="Q77" s="102"/>
      <c r="R77" s="103"/>
      <c r="S77" s="104">
        <f>SUM(S78)</f>
        <v>0</v>
      </c>
      <c r="T77" s="102"/>
      <c r="U77" s="102"/>
      <c r="V77" s="102"/>
      <c r="W77" s="103"/>
      <c r="X77" s="105">
        <f>SUM(X78)</f>
        <v>494000</v>
      </c>
      <c r="Y77" s="106"/>
      <c r="Z77" s="106"/>
      <c r="AA77" s="106"/>
      <c r="AB77" s="107"/>
      <c r="AC77" s="104">
        <f>SUM(AC78)</f>
        <v>0</v>
      </c>
      <c r="AD77" s="102"/>
      <c r="AE77" s="102"/>
      <c r="AF77" s="102"/>
      <c r="AG77" s="103"/>
      <c r="AH77" s="104">
        <f>SUM(AH78)</f>
        <v>0</v>
      </c>
      <c r="AI77" s="102"/>
      <c r="AJ77" s="102"/>
      <c r="AK77" s="102"/>
      <c r="AL77" s="103"/>
      <c r="AM77" s="104">
        <f>SUM(AM78)</f>
        <v>0</v>
      </c>
      <c r="AN77" s="102"/>
      <c r="AO77" s="102"/>
      <c r="AP77" s="102"/>
      <c r="AQ77" s="103"/>
    </row>
    <row r="78" spans="1:43" ht="12.75" customHeight="1">
      <c r="A78" s="47"/>
      <c r="B78" s="47"/>
      <c r="C78" s="32"/>
      <c r="D78" s="23" t="s">
        <v>13</v>
      </c>
      <c r="E78" s="23"/>
      <c r="F78" s="23"/>
      <c r="G78" s="23"/>
      <c r="H78" s="23"/>
      <c r="I78" s="23"/>
      <c r="J78" s="4"/>
      <c r="K78" s="4"/>
      <c r="L78" s="4"/>
      <c r="M78" s="5"/>
      <c r="N78" s="104">
        <f t="shared" si="2"/>
        <v>494000</v>
      </c>
      <c r="O78" s="102"/>
      <c r="P78" s="102"/>
      <c r="Q78" s="102"/>
      <c r="R78" s="103"/>
      <c r="S78" s="104">
        <v>0</v>
      </c>
      <c r="T78" s="102"/>
      <c r="U78" s="102"/>
      <c r="V78" s="102"/>
      <c r="W78" s="103"/>
      <c r="X78" s="105">
        <v>494000</v>
      </c>
      <c r="Y78" s="106"/>
      <c r="Z78" s="106"/>
      <c r="AA78" s="106"/>
      <c r="AB78" s="107"/>
      <c r="AC78" s="104">
        <v>0</v>
      </c>
      <c r="AD78" s="102"/>
      <c r="AE78" s="102"/>
      <c r="AF78" s="102"/>
      <c r="AG78" s="103"/>
      <c r="AH78" s="104">
        <v>0</v>
      </c>
      <c r="AI78" s="102"/>
      <c r="AJ78" s="102"/>
      <c r="AK78" s="102"/>
      <c r="AL78" s="103"/>
      <c r="AM78" s="104">
        <v>0</v>
      </c>
      <c r="AN78" s="102"/>
      <c r="AO78" s="102"/>
      <c r="AP78" s="102"/>
      <c r="AQ78" s="103"/>
    </row>
    <row r="79" spans="1:43" ht="12.75" customHeight="1">
      <c r="A79" s="47"/>
      <c r="B79" s="47"/>
      <c r="C79" s="32" t="s">
        <v>14</v>
      </c>
      <c r="D79" s="23"/>
      <c r="E79" s="23"/>
      <c r="F79" s="23"/>
      <c r="G79" s="23"/>
      <c r="H79" s="23"/>
      <c r="I79" s="23"/>
      <c r="J79" s="4"/>
      <c r="K79" s="4"/>
      <c r="L79" s="4"/>
      <c r="M79" s="5"/>
      <c r="N79" s="104">
        <f t="shared" si="2"/>
        <v>11153</v>
      </c>
      <c r="O79" s="102"/>
      <c r="P79" s="102"/>
      <c r="Q79" s="102"/>
      <c r="R79" s="103"/>
      <c r="S79" s="104">
        <f>SUM(S80)</f>
        <v>838</v>
      </c>
      <c r="T79" s="102"/>
      <c r="U79" s="102"/>
      <c r="V79" s="102"/>
      <c r="W79" s="103"/>
      <c r="X79" s="105">
        <f>SUM(X80)</f>
        <v>4000</v>
      </c>
      <c r="Y79" s="106"/>
      <c r="Z79" s="106"/>
      <c r="AA79" s="106"/>
      <c r="AB79" s="107"/>
      <c r="AC79" s="104">
        <f>SUM(AC80)</f>
        <v>6315</v>
      </c>
      <c r="AD79" s="102"/>
      <c r="AE79" s="102"/>
      <c r="AF79" s="102"/>
      <c r="AG79" s="103"/>
      <c r="AH79" s="104">
        <f>SUM(AH80)</f>
        <v>0</v>
      </c>
      <c r="AI79" s="102"/>
      <c r="AJ79" s="102"/>
      <c r="AK79" s="102"/>
      <c r="AL79" s="103"/>
      <c r="AM79" s="104">
        <f>SUM(AM80)</f>
        <v>0</v>
      </c>
      <c r="AN79" s="102"/>
      <c r="AO79" s="102"/>
      <c r="AP79" s="102"/>
      <c r="AQ79" s="103"/>
    </row>
    <row r="80" spans="1:43" ht="12.75" customHeight="1">
      <c r="A80" s="47"/>
      <c r="B80" s="47"/>
      <c r="C80" s="32"/>
      <c r="D80" s="23" t="s">
        <v>14</v>
      </c>
      <c r="E80" s="23"/>
      <c r="F80" s="23"/>
      <c r="G80" s="23"/>
      <c r="H80" s="23"/>
      <c r="I80" s="23"/>
      <c r="J80" s="4"/>
      <c r="K80" s="4"/>
      <c r="L80" s="4"/>
      <c r="M80" s="5"/>
      <c r="N80" s="104">
        <f t="shared" si="2"/>
        <v>11153</v>
      </c>
      <c r="O80" s="102"/>
      <c r="P80" s="102"/>
      <c r="Q80" s="102"/>
      <c r="R80" s="103"/>
      <c r="S80" s="104">
        <v>838</v>
      </c>
      <c r="T80" s="102"/>
      <c r="U80" s="102"/>
      <c r="V80" s="102"/>
      <c r="W80" s="103"/>
      <c r="X80" s="105">
        <v>4000</v>
      </c>
      <c r="Y80" s="106"/>
      <c r="Z80" s="106"/>
      <c r="AA80" s="106"/>
      <c r="AB80" s="107"/>
      <c r="AC80" s="104">
        <v>6315</v>
      </c>
      <c r="AD80" s="102"/>
      <c r="AE80" s="102"/>
      <c r="AF80" s="102"/>
      <c r="AG80" s="103"/>
      <c r="AH80" s="104">
        <v>0</v>
      </c>
      <c r="AI80" s="102"/>
      <c r="AJ80" s="102"/>
      <c r="AK80" s="102"/>
      <c r="AL80" s="103"/>
      <c r="AM80" s="104">
        <v>0</v>
      </c>
      <c r="AN80" s="102"/>
      <c r="AO80" s="102"/>
      <c r="AP80" s="102"/>
      <c r="AQ80" s="103"/>
    </row>
    <row r="81" spans="1:43" ht="12.75" customHeight="1">
      <c r="A81" s="47"/>
      <c r="B81" s="47"/>
      <c r="C81" s="32" t="s">
        <v>15</v>
      </c>
      <c r="D81" s="23"/>
      <c r="E81" s="23"/>
      <c r="F81" s="23"/>
      <c r="G81" s="23"/>
      <c r="H81" s="23"/>
      <c r="I81" s="23"/>
      <c r="J81" s="4"/>
      <c r="K81" s="4"/>
      <c r="L81" s="4"/>
      <c r="M81" s="5"/>
      <c r="N81" s="104">
        <f t="shared" si="2"/>
        <v>0</v>
      </c>
      <c r="O81" s="102"/>
      <c r="P81" s="102"/>
      <c r="Q81" s="102"/>
      <c r="R81" s="103"/>
      <c r="S81" s="104">
        <f>SUM(S82)</f>
        <v>0</v>
      </c>
      <c r="T81" s="102"/>
      <c r="U81" s="102"/>
      <c r="V81" s="102"/>
      <c r="W81" s="103"/>
      <c r="X81" s="105">
        <f>SUM(X82)</f>
        <v>0</v>
      </c>
      <c r="Y81" s="106"/>
      <c r="Z81" s="106"/>
      <c r="AA81" s="106"/>
      <c r="AB81" s="107"/>
      <c r="AC81" s="104">
        <f>SUM(AC82)</f>
        <v>0</v>
      </c>
      <c r="AD81" s="102"/>
      <c r="AE81" s="102"/>
      <c r="AF81" s="102"/>
      <c r="AG81" s="103"/>
      <c r="AH81" s="104">
        <f>SUM(AH82)</f>
        <v>0</v>
      </c>
      <c r="AI81" s="102"/>
      <c r="AJ81" s="102"/>
      <c r="AK81" s="102"/>
      <c r="AL81" s="103"/>
      <c r="AM81" s="104">
        <f>SUM(AM82)</f>
        <v>0</v>
      </c>
      <c r="AN81" s="102"/>
      <c r="AO81" s="102"/>
      <c r="AP81" s="102"/>
      <c r="AQ81" s="103"/>
    </row>
    <row r="82" spans="1:43" ht="12.75" customHeight="1">
      <c r="A82" s="47"/>
      <c r="B82" s="47"/>
      <c r="C82" s="32"/>
      <c r="D82" s="23" t="s">
        <v>93</v>
      </c>
      <c r="E82" s="23"/>
      <c r="F82" s="23"/>
      <c r="G82" s="23"/>
      <c r="H82" s="23"/>
      <c r="I82" s="23"/>
      <c r="J82" s="4"/>
      <c r="K82" s="4"/>
      <c r="L82" s="4"/>
      <c r="M82" s="5"/>
      <c r="N82" s="104">
        <f t="shared" si="2"/>
        <v>0</v>
      </c>
      <c r="O82" s="102"/>
      <c r="P82" s="102"/>
      <c r="Q82" s="102"/>
      <c r="R82" s="103"/>
      <c r="S82" s="104">
        <v>0</v>
      </c>
      <c r="T82" s="102"/>
      <c r="U82" s="102"/>
      <c r="V82" s="102"/>
      <c r="W82" s="103"/>
      <c r="X82" s="105">
        <v>0</v>
      </c>
      <c r="Y82" s="106"/>
      <c r="Z82" s="106"/>
      <c r="AA82" s="106"/>
      <c r="AB82" s="107"/>
      <c r="AC82" s="104">
        <v>0</v>
      </c>
      <c r="AD82" s="102"/>
      <c r="AE82" s="102"/>
      <c r="AF82" s="102"/>
      <c r="AG82" s="103"/>
      <c r="AH82" s="104">
        <v>0</v>
      </c>
      <c r="AI82" s="102"/>
      <c r="AJ82" s="102"/>
      <c r="AK82" s="102"/>
      <c r="AL82" s="103"/>
      <c r="AM82" s="104">
        <v>0</v>
      </c>
      <c r="AN82" s="102"/>
      <c r="AO82" s="102"/>
      <c r="AP82" s="102"/>
      <c r="AQ82" s="103"/>
    </row>
    <row r="83" spans="1:43" ht="12.75" customHeight="1">
      <c r="A83" s="47"/>
      <c r="B83" s="47"/>
      <c r="C83" s="32" t="s">
        <v>16</v>
      </c>
      <c r="D83" s="23"/>
      <c r="E83" s="23"/>
      <c r="F83" s="23"/>
      <c r="G83" s="23"/>
      <c r="H83" s="23"/>
      <c r="I83" s="23"/>
      <c r="J83" s="4"/>
      <c r="K83" s="4"/>
      <c r="L83" s="4"/>
      <c r="M83" s="5"/>
      <c r="N83" s="104">
        <f t="shared" si="2"/>
        <v>27690000</v>
      </c>
      <c r="O83" s="102"/>
      <c r="P83" s="102"/>
      <c r="Q83" s="102"/>
      <c r="R83" s="103"/>
      <c r="S83" s="104">
        <f>SUM(S84)</f>
        <v>27690000</v>
      </c>
      <c r="T83" s="102"/>
      <c r="U83" s="102"/>
      <c r="V83" s="102"/>
      <c r="W83" s="103"/>
      <c r="X83" s="105">
        <f>SUM(X84)</f>
        <v>0</v>
      </c>
      <c r="Y83" s="106"/>
      <c r="Z83" s="106"/>
      <c r="AA83" s="106"/>
      <c r="AB83" s="107"/>
      <c r="AC83" s="104">
        <f>SUM(AC84)</f>
        <v>0</v>
      </c>
      <c r="AD83" s="102"/>
      <c r="AE83" s="102"/>
      <c r="AF83" s="102"/>
      <c r="AG83" s="103"/>
      <c r="AH83" s="104">
        <f>SUM(AH84)</f>
        <v>0</v>
      </c>
      <c r="AI83" s="102"/>
      <c r="AJ83" s="102"/>
      <c r="AK83" s="102"/>
      <c r="AL83" s="103"/>
      <c r="AM83" s="104">
        <f>SUM(AM84)</f>
        <v>0</v>
      </c>
      <c r="AN83" s="102"/>
      <c r="AO83" s="102"/>
      <c r="AP83" s="102"/>
      <c r="AQ83" s="103"/>
    </row>
    <row r="84" spans="1:43" ht="12.75" customHeight="1">
      <c r="A84" s="47"/>
      <c r="B84" s="47"/>
      <c r="C84" s="32"/>
      <c r="D84" s="23" t="s">
        <v>16</v>
      </c>
      <c r="E84" s="23"/>
      <c r="F84" s="23"/>
      <c r="G84" s="23"/>
      <c r="H84" s="23"/>
      <c r="I84" s="23"/>
      <c r="J84" s="4"/>
      <c r="K84" s="4"/>
      <c r="L84" s="4"/>
      <c r="M84" s="5"/>
      <c r="N84" s="108">
        <f t="shared" si="2"/>
        <v>27690000</v>
      </c>
      <c r="O84" s="109"/>
      <c r="P84" s="109"/>
      <c r="Q84" s="109"/>
      <c r="R84" s="110"/>
      <c r="S84" s="104">
        <v>27690000</v>
      </c>
      <c r="T84" s="102"/>
      <c r="U84" s="102"/>
      <c r="V84" s="102"/>
      <c r="W84" s="103"/>
      <c r="X84" s="105">
        <v>0</v>
      </c>
      <c r="Y84" s="106"/>
      <c r="Z84" s="106"/>
      <c r="AA84" s="106"/>
      <c r="AB84" s="107"/>
      <c r="AC84" s="104">
        <v>0</v>
      </c>
      <c r="AD84" s="102"/>
      <c r="AE84" s="102"/>
      <c r="AF84" s="102"/>
      <c r="AG84" s="103"/>
      <c r="AH84" s="104">
        <v>0</v>
      </c>
      <c r="AI84" s="102"/>
      <c r="AJ84" s="102"/>
      <c r="AK84" s="102"/>
      <c r="AL84" s="103"/>
      <c r="AM84" s="104">
        <v>0</v>
      </c>
      <c r="AN84" s="102"/>
      <c r="AO84" s="102"/>
      <c r="AP84" s="102"/>
      <c r="AQ84" s="103"/>
    </row>
    <row r="85" spans="1:43" ht="12.75" customHeight="1">
      <c r="A85" s="47"/>
      <c r="B85" s="48"/>
      <c r="C85" s="22" t="s">
        <v>17</v>
      </c>
      <c r="D85" s="33"/>
      <c r="E85" s="33"/>
      <c r="F85" s="33"/>
      <c r="G85" s="33"/>
      <c r="H85" s="33"/>
      <c r="I85" s="33"/>
      <c r="J85" s="7"/>
      <c r="K85" s="7"/>
      <c r="L85" s="7"/>
      <c r="M85" s="8"/>
      <c r="N85" s="111">
        <f>N77+N79+N81+N83</f>
        <v>28195153</v>
      </c>
      <c r="O85" s="111"/>
      <c r="P85" s="111"/>
      <c r="Q85" s="111"/>
      <c r="R85" s="112"/>
      <c r="S85" s="111">
        <f>S77+S79+S81+S83</f>
        <v>27690838</v>
      </c>
      <c r="T85" s="111"/>
      <c r="U85" s="111"/>
      <c r="V85" s="111"/>
      <c r="W85" s="112"/>
      <c r="X85" s="128">
        <f>X77+X79+X81+X83</f>
        <v>498000</v>
      </c>
      <c r="Y85" s="128"/>
      <c r="Z85" s="128"/>
      <c r="AA85" s="128"/>
      <c r="AB85" s="129"/>
      <c r="AC85" s="111">
        <f>AC77+AC79+AC81+AC83</f>
        <v>6315</v>
      </c>
      <c r="AD85" s="111"/>
      <c r="AE85" s="111"/>
      <c r="AF85" s="111"/>
      <c r="AG85" s="112"/>
      <c r="AH85" s="111">
        <f>AH77+AH79+AH81+AH83</f>
        <v>0</v>
      </c>
      <c r="AI85" s="111"/>
      <c r="AJ85" s="111"/>
      <c r="AK85" s="111"/>
      <c r="AL85" s="112"/>
      <c r="AM85" s="111">
        <f>AM77+AM79+AM81+AM83</f>
        <v>0</v>
      </c>
      <c r="AN85" s="111"/>
      <c r="AO85" s="111"/>
      <c r="AP85" s="111"/>
      <c r="AQ85" s="112"/>
    </row>
    <row r="86" spans="1:43" ht="12.75" customHeight="1">
      <c r="A86" s="47"/>
      <c r="B86" s="46" t="s">
        <v>75</v>
      </c>
      <c r="C86" s="32" t="s">
        <v>18</v>
      </c>
      <c r="D86" s="23"/>
      <c r="E86" s="23"/>
      <c r="F86" s="23"/>
      <c r="G86" s="23"/>
      <c r="H86" s="23"/>
      <c r="I86" s="23"/>
      <c r="J86" s="4"/>
      <c r="K86" s="4"/>
      <c r="L86" s="4"/>
      <c r="M86" s="5"/>
      <c r="N86" s="102">
        <f t="shared" ref="N86:N91" si="3">SUM(S86:AQ86)</f>
        <v>988000</v>
      </c>
      <c r="O86" s="102"/>
      <c r="P86" s="102"/>
      <c r="Q86" s="102"/>
      <c r="R86" s="103"/>
      <c r="S86" s="104">
        <f>SUM(S87)</f>
        <v>0</v>
      </c>
      <c r="T86" s="102"/>
      <c r="U86" s="102"/>
      <c r="V86" s="102"/>
      <c r="W86" s="103"/>
      <c r="X86" s="105">
        <f>SUM(X87)</f>
        <v>988000</v>
      </c>
      <c r="Y86" s="106"/>
      <c r="Z86" s="106"/>
      <c r="AA86" s="106"/>
      <c r="AB86" s="107"/>
      <c r="AC86" s="104">
        <f>SUM(AC87)</f>
        <v>0</v>
      </c>
      <c r="AD86" s="102"/>
      <c r="AE86" s="102"/>
      <c r="AF86" s="102"/>
      <c r="AG86" s="103"/>
      <c r="AH86" s="104">
        <f>SUM(AH87)</f>
        <v>0</v>
      </c>
      <c r="AI86" s="102"/>
      <c r="AJ86" s="102"/>
      <c r="AK86" s="102"/>
      <c r="AL86" s="103"/>
      <c r="AM86" s="104">
        <f>SUM(AM87)</f>
        <v>0</v>
      </c>
      <c r="AN86" s="102"/>
      <c r="AO86" s="102"/>
      <c r="AP86" s="102"/>
      <c r="AQ86" s="103"/>
    </row>
    <row r="87" spans="1:43" ht="12.75" customHeight="1">
      <c r="A87" s="47"/>
      <c r="B87" s="47"/>
      <c r="C87" s="32"/>
      <c r="D87" s="23" t="s">
        <v>18</v>
      </c>
      <c r="E87" s="23"/>
      <c r="F87" s="23"/>
      <c r="G87" s="23"/>
      <c r="H87" s="23"/>
      <c r="I87" s="23"/>
      <c r="J87" s="4"/>
      <c r="K87" s="4"/>
      <c r="L87" s="4"/>
      <c r="M87" s="5"/>
      <c r="N87" s="102">
        <f t="shared" si="3"/>
        <v>988000</v>
      </c>
      <c r="O87" s="102"/>
      <c r="P87" s="102"/>
      <c r="Q87" s="102"/>
      <c r="R87" s="103"/>
      <c r="S87" s="104">
        <v>0</v>
      </c>
      <c r="T87" s="102"/>
      <c r="U87" s="102"/>
      <c r="V87" s="102"/>
      <c r="W87" s="103"/>
      <c r="X87" s="105">
        <v>988000</v>
      </c>
      <c r="Y87" s="106"/>
      <c r="Z87" s="106"/>
      <c r="AA87" s="106"/>
      <c r="AB87" s="107"/>
      <c r="AC87" s="104">
        <v>0</v>
      </c>
      <c r="AD87" s="102"/>
      <c r="AE87" s="102"/>
      <c r="AF87" s="102"/>
      <c r="AG87" s="103"/>
      <c r="AH87" s="104">
        <v>0</v>
      </c>
      <c r="AI87" s="102"/>
      <c r="AJ87" s="102"/>
      <c r="AK87" s="102"/>
      <c r="AL87" s="103"/>
      <c r="AM87" s="104">
        <v>0</v>
      </c>
      <c r="AN87" s="102"/>
      <c r="AO87" s="102"/>
      <c r="AP87" s="102"/>
      <c r="AQ87" s="103"/>
    </row>
    <row r="88" spans="1:43" ht="12.75" customHeight="1">
      <c r="A88" s="47"/>
      <c r="B88" s="47"/>
      <c r="C88" s="32" t="s">
        <v>110</v>
      </c>
      <c r="D88" s="23"/>
      <c r="E88" s="23"/>
      <c r="F88" s="23"/>
      <c r="G88" s="23"/>
      <c r="H88" s="23"/>
      <c r="I88" s="23"/>
      <c r="J88" s="4"/>
      <c r="K88" s="4"/>
      <c r="L88" s="4"/>
      <c r="M88" s="5"/>
      <c r="N88" s="102">
        <f t="shared" si="3"/>
        <v>0</v>
      </c>
      <c r="O88" s="102"/>
      <c r="P88" s="102"/>
      <c r="Q88" s="102"/>
      <c r="R88" s="103"/>
      <c r="S88" s="104">
        <f>SUM(S89)</f>
        <v>0</v>
      </c>
      <c r="T88" s="102"/>
      <c r="U88" s="102"/>
      <c r="V88" s="102"/>
      <c r="W88" s="103"/>
      <c r="X88" s="105">
        <f>SUM(X89)</f>
        <v>0</v>
      </c>
      <c r="Y88" s="106"/>
      <c r="Z88" s="106"/>
      <c r="AA88" s="106"/>
      <c r="AB88" s="107"/>
      <c r="AC88" s="104">
        <f>SUM(AC89)</f>
        <v>0</v>
      </c>
      <c r="AD88" s="102"/>
      <c r="AE88" s="102"/>
      <c r="AF88" s="102"/>
      <c r="AG88" s="103"/>
      <c r="AH88" s="104">
        <f>SUM(AH89)</f>
        <v>0</v>
      </c>
      <c r="AI88" s="102"/>
      <c r="AJ88" s="102"/>
      <c r="AK88" s="102"/>
      <c r="AL88" s="103"/>
      <c r="AM88" s="104">
        <f>SUM(AM89)</f>
        <v>0</v>
      </c>
      <c r="AN88" s="102"/>
      <c r="AO88" s="102"/>
      <c r="AP88" s="102"/>
      <c r="AQ88" s="103"/>
    </row>
    <row r="89" spans="1:43" ht="12.75" customHeight="1">
      <c r="A89" s="47"/>
      <c r="B89" s="47"/>
      <c r="C89" s="32"/>
      <c r="D89" s="23" t="s">
        <v>110</v>
      </c>
      <c r="E89" s="23"/>
      <c r="F89" s="23"/>
      <c r="G89" s="23"/>
      <c r="H89" s="23"/>
      <c r="I89" s="23"/>
      <c r="J89" s="4"/>
      <c r="K89" s="4"/>
      <c r="L89" s="4"/>
      <c r="M89" s="5"/>
      <c r="N89" s="102">
        <f t="shared" si="3"/>
        <v>0</v>
      </c>
      <c r="O89" s="102"/>
      <c r="P89" s="102"/>
      <c r="Q89" s="102"/>
      <c r="R89" s="103"/>
      <c r="S89" s="104">
        <v>0</v>
      </c>
      <c r="T89" s="102"/>
      <c r="U89" s="102"/>
      <c r="V89" s="102"/>
      <c r="W89" s="103"/>
      <c r="X89" s="105">
        <v>0</v>
      </c>
      <c r="Y89" s="106"/>
      <c r="Z89" s="106"/>
      <c r="AA89" s="106"/>
      <c r="AB89" s="107"/>
      <c r="AC89" s="104">
        <v>0</v>
      </c>
      <c r="AD89" s="102"/>
      <c r="AE89" s="102"/>
      <c r="AF89" s="102"/>
      <c r="AG89" s="103"/>
      <c r="AH89" s="104">
        <v>0</v>
      </c>
      <c r="AI89" s="102"/>
      <c r="AJ89" s="102"/>
      <c r="AK89" s="102"/>
      <c r="AL89" s="103"/>
      <c r="AM89" s="104">
        <v>0</v>
      </c>
      <c r="AN89" s="102"/>
      <c r="AO89" s="102"/>
      <c r="AP89" s="102"/>
      <c r="AQ89" s="103"/>
    </row>
    <row r="90" spans="1:43" ht="12.75" customHeight="1">
      <c r="A90" s="47"/>
      <c r="B90" s="47"/>
      <c r="C90" s="32" t="s">
        <v>19</v>
      </c>
      <c r="D90" s="23"/>
      <c r="E90" s="23"/>
      <c r="F90" s="23"/>
      <c r="G90" s="23"/>
      <c r="H90" s="23"/>
      <c r="I90" s="23"/>
      <c r="J90" s="4"/>
      <c r="K90" s="4"/>
      <c r="L90" s="4"/>
      <c r="M90" s="5"/>
      <c r="N90" s="102">
        <f t="shared" si="3"/>
        <v>27690000</v>
      </c>
      <c r="O90" s="102"/>
      <c r="P90" s="102"/>
      <c r="Q90" s="102"/>
      <c r="R90" s="103"/>
      <c r="S90" s="104">
        <f>SUM(S91)</f>
        <v>0</v>
      </c>
      <c r="T90" s="102"/>
      <c r="U90" s="102"/>
      <c r="V90" s="102"/>
      <c r="W90" s="103"/>
      <c r="X90" s="105">
        <f>SUM(X91)</f>
        <v>18700000</v>
      </c>
      <c r="Y90" s="106"/>
      <c r="Z90" s="106"/>
      <c r="AA90" s="106"/>
      <c r="AB90" s="107"/>
      <c r="AC90" s="104">
        <f>SUM(AC91)</f>
        <v>8990000</v>
      </c>
      <c r="AD90" s="102"/>
      <c r="AE90" s="102"/>
      <c r="AF90" s="102"/>
      <c r="AG90" s="103"/>
      <c r="AH90" s="104">
        <f>SUM(AH91)</f>
        <v>0</v>
      </c>
      <c r="AI90" s="102"/>
      <c r="AJ90" s="102"/>
      <c r="AK90" s="102"/>
      <c r="AL90" s="103"/>
      <c r="AM90" s="104">
        <f>SUM(AM91)</f>
        <v>0</v>
      </c>
      <c r="AN90" s="102"/>
      <c r="AO90" s="102"/>
      <c r="AP90" s="102"/>
      <c r="AQ90" s="103"/>
    </row>
    <row r="91" spans="1:43" ht="12.75" customHeight="1">
      <c r="A91" s="47"/>
      <c r="B91" s="47"/>
      <c r="C91" s="32"/>
      <c r="D91" s="23" t="s">
        <v>19</v>
      </c>
      <c r="E91" s="23"/>
      <c r="F91" s="23"/>
      <c r="G91" s="23"/>
      <c r="H91" s="23"/>
      <c r="I91" s="23"/>
      <c r="J91" s="4"/>
      <c r="K91" s="4"/>
      <c r="L91" s="4"/>
      <c r="M91" s="5"/>
      <c r="N91" s="102">
        <f t="shared" si="3"/>
        <v>27690000</v>
      </c>
      <c r="O91" s="102"/>
      <c r="P91" s="102"/>
      <c r="Q91" s="102"/>
      <c r="R91" s="103"/>
      <c r="S91" s="104">
        <v>0</v>
      </c>
      <c r="T91" s="102"/>
      <c r="U91" s="102"/>
      <c r="V91" s="102"/>
      <c r="W91" s="103"/>
      <c r="X91" s="105">
        <v>18700000</v>
      </c>
      <c r="Y91" s="106"/>
      <c r="Z91" s="106"/>
      <c r="AA91" s="106"/>
      <c r="AB91" s="107"/>
      <c r="AC91" s="104">
        <v>8990000</v>
      </c>
      <c r="AD91" s="102"/>
      <c r="AE91" s="102"/>
      <c r="AF91" s="102"/>
      <c r="AG91" s="103"/>
      <c r="AH91" s="104">
        <v>0</v>
      </c>
      <c r="AI91" s="102"/>
      <c r="AJ91" s="102"/>
      <c r="AK91" s="102"/>
      <c r="AL91" s="103"/>
      <c r="AM91" s="104">
        <v>0</v>
      </c>
      <c r="AN91" s="102"/>
      <c r="AO91" s="102"/>
      <c r="AP91" s="102"/>
      <c r="AQ91" s="103"/>
    </row>
    <row r="92" spans="1:43" ht="12.75" customHeight="1">
      <c r="A92" s="47"/>
      <c r="B92" s="48"/>
      <c r="C92" s="22" t="s">
        <v>20</v>
      </c>
      <c r="D92" s="33"/>
      <c r="E92" s="33"/>
      <c r="F92" s="33"/>
      <c r="G92" s="33"/>
      <c r="H92" s="33"/>
      <c r="I92" s="33"/>
      <c r="J92" s="7"/>
      <c r="K92" s="7"/>
      <c r="L92" s="7"/>
      <c r="M92" s="8"/>
      <c r="N92" s="111">
        <f>N86+N90+N88</f>
        <v>28678000</v>
      </c>
      <c r="O92" s="111"/>
      <c r="P92" s="111"/>
      <c r="Q92" s="111"/>
      <c r="R92" s="112"/>
      <c r="S92" s="111">
        <f>S86+S90+S88</f>
        <v>0</v>
      </c>
      <c r="T92" s="111"/>
      <c r="U92" s="111"/>
      <c r="V92" s="111"/>
      <c r="W92" s="112"/>
      <c r="X92" s="128">
        <f>X86+X90+X88</f>
        <v>19688000</v>
      </c>
      <c r="Y92" s="128"/>
      <c r="Z92" s="128"/>
      <c r="AA92" s="128"/>
      <c r="AB92" s="129"/>
      <c r="AC92" s="111">
        <f>AC86+AC90+AC88</f>
        <v>8990000</v>
      </c>
      <c r="AD92" s="111"/>
      <c r="AE92" s="111"/>
      <c r="AF92" s="111"/>
      <c r="AG92" s="112"/>
      <c r="AH92" s="111">
        <f>AH86+AH90+AH88</f>
        <v>0</v>
      </c>
      <c r="AI92" s="111"/>
      <c r="AJ92" s="111"/>
      <c r="AK92" s="111"/>
      <c r="AL92" s="112"/>
      <c r="AM92" s="111">
        <f>AM86+AM90+AM88</f>
        <v>0</v>
      </c>
      <c r="AN92" s="111"/>
      <c r="AO92" s="111"/>
      <c r="AP92" s="111"/>
      <c r="AQ92" s="112"/>
    </row>
    <row r="93" spans="1:43" ht="12.75" customHeight="1">
      <c r="A93" s="48"/>
      <c r="B93" s="6"/>
      <c r="C93" s="33" t="s">
        <v>61</v>
      </c>
      <c r="D93" s="33"/>
      <c r="E93" s="33"/>
      <c r="F93" s="33"/>
      <c r="G93" s="33"/>
      <c r="H93" s="33"/>
      <c r="I93" s="33"/>
      <c r="J93" s="7"/>
      <c r="K93" s="7"/>
      <c r="L93" s="7"/>
      <c r="M93" s="8"/>
      <c r="N93" s="111">
        <f>N85-N92</f>
        <v>-482847</v>
      </c>
      <c r="O93" s="111"/>
      <c r="P93" s="111"/>
      <c r="Q93" s="111"/>
      <c r="R93" s="112"/>
      <c r="S93" s="111">
        <f>S85-S92</f>
        <v>27690838</v>
      </c>
      <c r="T93" s="111"/>
      <c r="U93" s="111"/>
      <c r="V93" s="111"/>
      <c r="W93" s="112"/>
      <c r="X93" s="145">
        <f>X85-X92</f>
        <v>-19190000</v>
      </c>
      <c r="Y93" s="145"/>
      <c r="Z93" s="145"/>
      <c r="AA93" s="145"/>
      <c r="AB93" s="146"/>
      <c r="AC93" s="111">
        <f>AC85-AC92</f>
        <v>-8983685</v>
      </c>
      <c r="AD93" s="111"/>
      <c r="AE93" s="111"/>
      <c r="AF93" s="111"/>
      <c r="AG93" s="112"/>
      <c r="AH93" s="111">
        <f>AH85-AH92</f>
        <v>0</v>
      </c>
      <c r="AI93" s="111"/>
      <c r="AJ93" s="111"/>
      <c r="AK93" s="111"/>
      <c r="AL93" s="112"/>
      <c r="AM93" s="111">
        <f>AM85-AM92</f>
        <v>0</v>
      </c>
      <c r="AN93" s="111"/>
      <c r="AO93" s="111"/>
      <c r="AP93" s="111"/>
      <c r="AQ93" s="112"/>
    </row>
    <row r="94" spans="1:43" ht="12.75" customHeight="1">
      <c r="A94" s="6"/>
      <c r="B94" s="7"/>
      <c r="C94" s="33" t="s">
        <v>62</v>
      </c>
      <c r="D94" s="33"/>
      <c r="E94" s="33"/>
      <c r="F94" s="33"/>
      <c r="G94" s="33"/>
      <c r="H94" s="33"/>
      <c r="I94" s="33"/>
      <c r="J94" s="7"/>
      <c r="K94" s="7"/>
      <c r="L94" s="7"/>
      <c r="M94" s="8"/>
      <c r="N94" s="111">
        <f>N75+N93</f>
        <v>10846334</v>
      </c>
      <c r="O94" s="111"/>
      <c r="P94" s="111"/>
      <c r="Q94" s="111"/>
      <c r="R94" s="112"/>
      <c r="S94" s="111">
        <f>S75+S93</f>
        <v>23168850</v>
      </c>
      <c r="T94" s="111"/>
      <c r="U94" s="111"/>
      <c r="V94" s="111"/>
      <c r="W94" s="112"/>
      <c r="X94" s="128">
        <f>X75+X93</f>
        <v>644964</v>
      </c>
      <c r="Y94" s="128"/>
      <c r="Z94" s="128"/>
      <c r="AA94" s="128"/>
      <c r="AB94" s="129"/>
      <c r="AC94" s="147">
        <f>AC75+AC93</f>
        <v>-11970356</v>
      </c>
      <c r="AD94" s="147"/>
      <c r="AE94" s="147"/>
      <c r="AF94" s="147"/>
      <c r="AG94" s="148"/>
      <c r="AH94" s="111">
        <f>AH75+AH93</f>
        <v>-997124</v>
      </c>
      <c r="AI94" s="111"/>
      <c r="AJ94" s="111"/>
      <c r="AK94" s="111"/>
      <c r="AL94" s="112"/>
      <c r="AM94" s="111">
        <f>AM75+AM93</f>
        <v>0</v>
      </c>
      <c r="AN94" s="111"/>
      <c r="AO94" s="111"/>
      <c r="AP94" s="111"/>
      <c r="AQ94" s="112"/>
    </row>
    <row r="95" spans="1:43" ht="12.75" customHeight="1">
      <c r="A95" s="46" t="s">
        <v>81</v>
      </c>
      <c r="B95" s="46" t="s">
        <v>78</v>
      </c>
      <c r="C95" s="31" t="s">
        <v>105</v>
      </c>
      <c r="D95" s="31"/>
      <c r="E95" s="31"/>
      <c r="F95" s="31"/>
      <c r="G95" s="31"/>
      <c r="H95" s="31"/>
      <c r="I95" s="31"/>
      <c r="J95" s="10"/>
      <c r="K95" s="10"/>
      <c r="L95" s="10"/>
      <c r="M95" s="11"/>
      <c r="N95" s="102">
        <f>SUM(S95:AQ95)</f>
        <v>22167000</v>
      </c>
      <c r="O95" s="102"/>
      <c r="P95" s="102"/>
      <c r="Q95" s="102"/>
      <c r="R95" s="103"/>
      <c r="S95" s="104">
        <f>SUM(S96:W97)</f>
        <v>22167000</v>
      </c>
      <c r="T95" s="102"/>
      <c r="U95" s="102"/>
      <c r="V95" s="102"/>
      <c r="W95" s="103"/>
      <c r="X95" s="104">
        <f t="shared" ref="X95" si="4">SUM(X96:AB97)</f>
        <v>0</v>
      </c>
      <c r="Y95" s="102"/>
      <c r="Z95" s="102"/>
      <c r="AA95" s="102"/>
      <c r="AB95" s="103"/>
      <c r="AC95" s="104">
        <f t="shared" ref="AC95" si="5">SUM(AC96:AG97)</f>
        <v>0</v>
      </c>
      <c r="AD95" s="102"/>
      <c r="AE95" s="102"/>
      <c r="AF95" s="102"/>
      <c r="AG95" s="103"/>
      <c r="AH95" s="104">
        <f t="shared" ref="AH95" si="6">SUM(AH96:AL97)</f>
        <v>0</v>
      </c>
      <c r="AI95" s="102"/>
      <c r="AJ95" s="102"/>
      <c r="AK95" s="102"/>
      <c r="AL95" s="103"/>
      <c r="AM95" s="104">
        <f t="shared" ref="AM95" si="7">SUM(AM96:AQ97)</f>
        <v>0</v>
      </c>
      <c r="AN95" s="102"/>
      <c r="AO95" s="102"/>
      <c r="AP95" s="102"/>
      <c r="AQ95" s="103"/>
    </row>
    <row r="96" spans="1:43" ht="12.75" customHeight="1">
      <c r="A96" s="47"/>
      <c r="B96" s="47"/>
      <c r="C96" s="32"/>
      <c r="D96" s="28" t="s">
        <v>136</v>
      </c>
      <c r="E96" s="23"/>
      <c r="F96" s="23"/>
      <c r="G96" s="23"/>
      <c r="H96" s="23"/>
      <c r="I96" s="23"/>
      <c r="J96" s="4"/>
      <c r="K96" s="4"/>
      <c r="L96" s="4"/>
      <c r="M96" s="5"/>
      <c r="N96" s="102">
        <f t="shared" ref="N96:N108" si="8">SUM(S96:AQ96)</f>
        <v>19000000</v>
      </c>
      <c r="O96" s="102"/>
      <c r="P96" s="102"/>
      <c r="Q96" s="102"/>
      <c r="R96" s="103"/>
      <c r="S96" s="104">
        <v>19000000</v>
      </c>
      <c r="T96" s="102"/>
      <c r="U96" s="102"/>
      <c r="V96" s="102"/>
      <c r="W96" s="103"/>
      <c r="X96" s="105">
        <v>0</v>
      </c>
      <c r="Y96" s="106"/>
      <c r="Z96" s="106"/>
      <c r="AA96" s="106"/>
      <c r="AB96" s="107"/>
      <c r="AC96" s="104">
        <v>0</v>
      </c>
      <c r="AD96" s="102"/>
      <c r="AE96" s="102"/>
      <c r="AF96" s="102"/>
      <c r="AG96" s="103"/>
      <c r="AH96" s="104">
        <v>0</v>
      </c>
      <c r="AI96" s="102"/>
      <c r="AJ96" s="102"/>
      <c r="AK96" s="102"/>
      <c r="AL96" s="103"/>
      <c r="AM96" s="104">
        <v>0</v>
      </c>
      <c r="AN96" s="102"/>
      <c r="AO96" s="102"/>
      <c r="AP96" s="102"/>
      <c r="AQ96" s="103"/>
    </row>
    <row r="97" spans="1:43" ht="12.75" customHeight="1">
      <c r="A97" s="47"/>
      <c r="B97" s="47"/>
      <c r="C97" s="32"/>
      <c r="D97" s="28" t="s">
        <v>137</v>
      </c>
      <c r="E97" s="23"/>
      <c r="F97" s="23"/>
      <c r="G97" s="23"/>
      <c r="H97" s="23"/>
      <c r="I97" s="23"/>
      <c r="J97" s="4"/>
      <c r="K97" s="4"/>
      <c r="L97" s="4"/>
      <c r="M97" s="5"/>
      <c r="N97" s="102">
        <f t="shared" ref="N97" si="9">SUM(S97:AQ97)</f>
        <v>3167000</v>
      </c>
      <c r="O97" s="102"/>
      <c r="P97" s="102"/>
      <c r="Q97" s="102"/>
      <c r="R97" s="103"/>
      <c r="S97" s="104">
        <v>3167000</v>
      </c>
      <c r="T97" s="102"/>
      <c r="U97" s="102"/>
      <c r="V97" s="102"/>
      <c r="W97" s="103"/>
      <c r="X97" s="105">
        <v>0</v>
      </c>
      <c r="Y97" s="106"/>
      <c r="Z97" s="106"/>
      <c r="AA97" s="106"/>
      <c r="AB97" s="107"/>
      <c r="AC97" s="104">
        <v>0</v>
      </c>
      <c r="AD97" s="102"/>
      <c r="AE97" s="102"/>
      <c r="AF97" s="102"/>
      <c r="AG97" s="103"/>
      <c r="AH97" s="104">
        <v>0</v>
      </c>
      <c r="AI97" s="102"/>
      <c r="AJ97" s="102"/>
      <c r="AK97" s="102"/>
      <c r="AL97" s="103"/>
      <c r="AM97" s="104">
        <v>0</v>
      </c>
      <c r="AN97" s="102"/>
      <c r="AO97" s="102"/>
      <c r="AP97" s="102"/>
      <c r="AQ97" s="103"/>
    </row>
    <row r="98" spans="1:43" ht="12.75" customHeight="1">
      <c r="A98" s="47"/>
      <c r="B98" s="47"/>
      <c r="C98" s="23" t="s">
        <v>87</v>
      </c>
      <c r="D98" s="23"/>
      <c r="E98" s="23"/>
      <c r="F98" s="23"/>
      <c r="G98" s="23"/>
      <c r="H98" s="23"/>
      <c r="I98" s="23"/>
      <c r="J98" s="4"/>
      <c r="K98" s="4"/>
      <c r="L98" s="4"/>
      <c r="M98" s="5"/>
      <c r="N98" s="102">
        <f t="shared" si="8"/>
        <v>20340000</v>
      </c>
      <c r="O98" s="102"/>
      <c r="P98" s="102"/>
      <c r="Q98" s="102"/>
      <c r="R98" s="103"/>
      <c r="S98" s="104">
        <f>S99</f>
        <v>20340000</v>
      </c>
      <c r="T98" s="102"/>
      <c r="U98" s="102"/>
      <c r="V98" s="102"/>
      <c r="W98" s="103"/>
      <c r="X98" s="105">
        <f>X99</f>
        <v>0</v>
      </c>
      <c r="Y98" s="106"/>
      <c r="Z98" s="106"/>
      <c r="AA98" s="106"/>
      <c r="AB98" s="107"/>
      <c r="AC98" s="104">
        <f>AC99</f>
        <v>0</v>
      </c>
      <c r="AD98" s="102"/>
      <c r="AE98" s="102"/>
      <c r="AF98" s="102"/>
      <c r="AG98" s="103"/>
      <c r="AH98" s="104">
        <f>AH99</f>
        <v>0</v>
      </c>
      <c r="AI98" s="102"/>
      <c r="AJ98" s="102"/>
      <c r="AK98" s="102"/>
      <c r="AL98" s="103"/>
      <c r="AM98" s="104">
        <f>AM99</f>
        <v>0</v>
      </c>
      <c r="AN98" s="102"/>
      <c r="AO98" s="102"/>
      <c r="AP98" s="102"/>
      <c r="AQ98" s="103"/>
    </row>
    <row r="99" spans="1:43" ht="12.75" customHeight="1">
      <c r="A99" s="47"/>
      <c r="B99" s="47"/>
      <c r="C99" s="23"/>
      <c r="D99" s="23" t="s">
        <v>87</v>
      </c>
      <c r="E99" s="23"/>
      <c r="F99" s="23"/>
      <c r="G99" s="23"/>
      <c r="H99" s="23"/>
      <c r="I99" s="23"/>
      <c r="J99" s="4"/>
      <c r="K99" s="4"/>
      <c r="L99" s="4"/>
      <c r="M99" s="5"/>
      <c r="N99" s="102">
        <f t="shared" si="8"/>
        <v>20340000</v>
      </c>
      <c r="O99" s="102"/>
      <c r="P99" s="102"/>
      <c r="Q99" s="102"/>
      <c r="R99" s="103"/>
      <c r="S99" s="104">
        <v>20340000</v>
      </c>
      <c r="T99" s="102"/>
      <c r="U99" s="102"/>
      <c r="V99" s="102"/>
      <c r="W99" s="103"/>
      <c r="X99" s="105">
        <v>0</v>
      </c>
      <c r="Y99" s="106"/>
      <c r="Z99" s="106"/>
      <c r="AA99" s="106"/>
      <c r="AB99" s="107"/>
      <c r="AC99" s="104">
        <v>0</v>
      </c>
      <c r="AD99" s="102"/>
      <c r="AE99" s="102"/>
      <c r="AF99" s="102"/>
      <c r="AG99" s="103"/>
      <c r="AH99" s="104">
        <v>0</v>
      </c>
      <c r="AI99" s="102"/>
      <c r="AJ99" s="102"/>
      <c r="AK99" s="102"/>
      <c r="AL99" s="103"/>
      <c r="AM99" s="104">
        <v>0</v>
      </c>
      <c r="AN99" s="102"/>
      <c r="AO99" s="102"/>
      <c r="AP99" s="102"/>
      <c r="AQ99" s="103"/>
    </row>
    <row r="100" spans="1:43" ht="12.75" customHeight="1">
      <c r="A100" s="47"/>
      <c r="B100" s="47"/>
      <c r="C100" s="23" t="s">
        <v>88</v>
      </c>
      <c r="D100" s="23"/>
      <c r="E100" s="23"/>
      <c r="F100" s="23"/>
      <c r="G100" s="23"/>
      <c r="H100" s="23"/>
      <c r="I100" s="23"/>
      <c r="J100" s="4"/>
      <c r="K100" s="4"/>
      <c r="L100" s="4"/>
      <c r="M100" s="5"/>
      <c r="N100" s="102">
        <f t="shared" si="8"/>
        <v>0</v>
      </c>
      <c r="O100" s="102"/>
      <c r="P100" s="102"/>
      <c r="Q100" s="102"/>
      <c r="R100" s="103"/>
      <c r="S100" s="104">
        <f>S101</f>
        <v>0</v>
      </c>
      <c r="T100" s="102"/>
      <c r="U100" s="102"/>
      <c r="V100" s="102"/>
      <c r="W100" s="103"/>
      <c r="X100" s="105">
        <f>X101</f>
        <v>0</v>
      </c>
      <c r="Y100" s="106"/>
      <c r="Z100" s="106"/>
      <c r="AA100" s="106"/>
      <c r="AB100" s="107"/>
      <c r="AC100" s="104">
        <f>AC101</f>
        <v>0</v>
      </c>
      <c r="AD100" s="102"/>
      <c r="AE100" s="102"/>
      <c r="AF100" s="102"/>
      <c r="AG100" s="103"/>
      <c r="AH100" s="104">
        <f>AH101</f>
        <v>0</v>
      </c>
      <c r="AI100" s="102"/>
      <c r="AJ100" s="102"/>
      <c r="AK100" s="102"/>
      <c r="AL100" s="103"/>
      <c r="AM100" s="104">
        <f>AM101</f>
        <v>0</v>
      </c>
      <c r="AN100" s="102"/>
      <c r="AO100" s="102"/>
      <c r="AP100" s="102"/>
      <c r="AQ100" s="103"/>
    </row>
    <row r="101" spans="1:43" ht="12.75" customHeight="1">
      <c r="A101" s="47"/>
      <c r="B101" s="47"/>
      <c r="C101" s="36"/>
      <c r="D101" s="36" t="s">
        <v>107</v>
      </c>
      <c r="E101" s="36"/>
      <c r="F101" s="36"/>
      <c r="G101" s="36"/>
      <c r="H101" s="36"/>
      <c r="I101" s="36"/>
      <c r="J101" s="18"/>
      <c r="K101" s="18"/>
      <c r="L101" s="18"/>
      <c r="M101" s="19"/>
      <c r="N101" s="109">
        <f t="shared" si="8"/>
        <v>0</v>
      </c>
      <c r="O101" s="109"/>
      <c r="P101" s="109"/>
      <c r="Q101" s="109"/>
      <c r="R101" s="110"/>
      <c r="S101" s="108">
        <v>0</v>
      </c>
      <c r="T101" s="109"/>
      <c r="U101" s="109"/>
      <c r="V101" s="109"/>
      <c r="W101" s="110"/>
      <c r="X101" s="130">
        <v>0</v>
      </c>
      <c r="Y101" s="131"/>
      <c r="Z101" s="131"/>
      <c r="AA101" s="131"/>
      <c r="AB101" s="132"/>
      <c r="AC101" s="108">
        <v>0</v>
      </c>
      <c r="AD101" s="109"/>
      <c r="AE101" s="109"/>
      <c r="AF101" s="109"/>
      <c r="AG101" s="110"/>
      <c r="AH101" s="108">
        <v>0</v>
      </c>
      <c r="AI101" s="109"/>
      <c r="AJ101" s="109"/>
      <c r="AK101" s="109"/>
      <c r="AL101" s="110"/>
      <c r="AM101" s="108">
        <v>0</v>
      </c>
      <c r="AN101" s="109"/>
      <c r="AO101" s="109"/>
      <c r="AP101" s="109"/>
      <c r="AQ101" s="110"/>
    </row>
    <row r="102" spans="1:43" ht="12.75" customHeight="1">
      <c r="A102" s="47"/>
      <c r="B102" s="48"/>
      <c r="C102" s="37" t="s">
        <v>23</v>
      </c>
      <c r="D102" s="36"/>
      <c r="E102" s="36"/>
      <c r="F102" s="36"/>
      <c r="G102" s="36"/>
      <c r="H102" s="36"/>
      <c r="I102" s="36"/>
      <c r="J102" s="18"/>
      <c r="K102" s="18"/>
      <c r="L102" s="18"/>
      <c r="M102" s="19"/>
      <c r="N102" s="108">
        <f t="shared" si="8"/>
        <v>42507000</v>
      </c>
      <c r="O102" s="109"/>
      <c r="P102" s="109"/>
      <c r="Q102" s="109"/>
      <c r="R102" s="110"/>
      <c r="S102" s="108">
        <f>S98+S100+S95</f>
        <v>42507000</v>
      </c>
      <c r="T102" s="109"/>
      <c r="U102" s="109"/>
      <c r="V102" s="109"/>
      <c r="W102" s="110"/>
      <c r="X102" s="130">
        <f>X98+X100+X95</f>
        <v>0</v>
      </c>
      <c r="Y102" s="131"/>
      <c r="Z102" s="131"/>
      <c r="AA102" s="131"/>
      <c r="AB102" s="132"/>
      <c r="AC102" s="108">
        <f>AC98+AC100+AC95</f>
        <v>0</v>
      </c>
      <c r="AD102" s="109"/>
      <c r="AE102" s="109"/>
      <c r="AF102" s="109"/>
      <c r="AG102" s="110"/>
      <c r="AH102" s="108">
        <f>AH98+AH100+AH95</f>
        <v>0</v>
      </c>
      <c r="AI102" s="109"/>
      <c r="AJ102" s="109"/>
      <c r="AK102" s="109"/>
      <c r="AL102" s="110"/>
      <c r="AM102" s="108">
        <f>AM98+AM100+AM95</f>
        <v>0</v>
      </c>
      <c r="AN102" s="109"/>
      <c r="AO102" s="109"/>
      <c r="AP102" s="109"/>
      <c r="AQ102" s="110"/>
    </row>
    <row r="103" spans="1:43" ht="12.75" customHeight="1">
      <c r="A103" s="47"/>
      <c r="B103" s="46" t="s">
        <v>75</v>
      </c>
      <c r="C103" s="30" t="s">
        <v>139</v>
      </c>
      <c r="D103" s="23"/>
      <c r="E103" s="23"/>
      <c r="F103" s="23"/>
      <c r="G103" s="23"/>
      <c r="H103" s="23"/>
      <c r="I103" s="23"/>
      <c r="J103" s="39"/>
      <c r="K103" s="39"/>
      <c r="L103" s="39"/>
      <c r="M103" s="40"/>
      <c r="N103" s="102">
        <f t="shared" ref="N103:N104" si="10">SUM(S103:AQ103)</f>
        <v>20000000</v>
      </c>
      <c r="O103" s="102"/>
      <c r="P103" s="102"/>
      <c r="Q103" s="102"/>
      <c r="R103" s="103"/>
      <c r="S103" s="104">
        <f>SUM(S104)</f>
        <v>20000000</v>
      </c>
      <c r="T103" s="102"/>
      <c r="U103" s="102"/>
      <c r="V103" s="102"/>
      <c r="W103" s="103"/>
      <c r="X103" s="105">
        <f>SUM(X104)</f>
        <v>0</v>
      </c>
      <c r="Y103" s="106"/>
      <c r="Z103" s="106"/>
      <c r="AA103" s="106"/>
      <c r="AB103" s="107"/>
      <c r="AC103" s="104">
        <f>SUM(AC104)</f>
        <v>0</v>
      </c>
      <c r="AD103" s="102"/>
      <c r="AE103" s="102"/>
      <c r="AF103" s="102"/>
      <c r="AG103" s="103"/>
      <c r="AH103" s="104">
        <f>SUM(AH104)</f>
        <v>0</v>
      </c>
      <c r="AI103" s="102"/>
      <c r="AJ103" s="102"/>
      <c r="AK103" s="102"/>
      <c r="AL103" s="103"/>
      <c r="AM103" s="104">
        <f>SUM(AM104)</f>
        <v>0</v>
      </c>
      <c r="AN103" s="102"/>
      <c r="AO103" s="102"/>
      <c r="AP103" s="102"/>
      <c r="AQ103" s="103"/>
    </row>
    <row r="104" spans="1:43" ht="12.75" customHeight="1">
      <c r="A104" s="47"/>
      <c r="B104" s="47"/>
      <c r="C104" s="32"/>
      <c r="D104" s="28" t="s">
        <v>140</v>
      </c>
      <c r="E104" s="23"/>
      <c r="F104" s="23"/>
      <c r="G104" s="23"/>
      <c r="H104" s="23"/>
      <c r="I104" s="23"/>
      <c r="J104" s="39"/>
      <c r="K104" s="39"/>
      <c r="L104" s="39"/>
      <c r="M104" s="40"/>
      <c r="N104" s="102">
        <f t="shared" si="10"/>
        <v>20000000</v>
      </c>
      <c r="O104" s="102"/>
      <c r="P104" s="102"/>
      <c r="Q104" s="102"/>
      <c r="R104" s="103"/>
      <c r="S104" s="104">
        <v>20000000</v>
      </c>
      <c r="T104" s="102"/>
      <c r="U104" s="102"/>
      <c r="V104" s="102"/>
      <c r="W104" s="103"/>
      <c r="X104" s="105">
        <v>0</v>
      </c>
      <c r="Y104" s="106"/>
      <c r="Z104" s="106"/>
      <c r="AA104" s="106"/>
      <c r="AB104" s="107"/>
      <c r="AC104" s="104">
        <v>0</v>
      </c>
      <c r="AD104" s="102"/>
      <c r="AE104" s="102"/>
      <c r="AF104" s="102"/>
      <c r="AG104" s="103"/>
      <c r="AH104" s="104">
        <v>0</v>
      </c>
      <c r="AI104" s="102"/>
      <c r="AJ104" s="102"/>
      <c r="AK104" s="102"/>
      <c r="AL104" s="103"/>
      <c r="AM104" s="104">
        <v>0</v>
      </c>
      <c r="AN104" s="102"/>
      <c r="AO104" s="102"/>
      <c r="AP104" s="102"/>
      <c r="AQ104" s="103"/>
    </row>
    <row r="105" spans="1:43" ht="12.75" customHeight="1">
      <c r="A105" s="47"/>
      <c r="B105" s="47"/>
      <c r="C105" s="32" t="s">
        <v>108</v>
      </c>
      <c r="D105" s="23"/>
      <c r="E105" s="23"/>
      <c r="F105" s="23"/>
      <c r="G105" s="23"/>
      <c r="H105" s="23"/>
      <c r="I105" s="23"/>
      <c r="J105" s="4"/>
      <c r="K105" s="4"/>
      <c r="L105" s="4"/>
      <c r="M105" s="5"/>
      <c r="N105" s="102">
        <f t="shared" si="8"/>
        <v>22167000</v>
      </c>
      <c r="O105" s="102"/>
      <c r="P105" s="102"/>
      <c r="Q105" s="102"/>
      <c r="R105" s="103"/>
      <c r="S105" s="104">
        <f>SUM(S106)</f>
        <v>22167000</v>
      </c>
      <c r="T105" s="102"/>
      <c r="U105" s="102"/>
      <c r="V105" s="102"/>
      <c r="W105" s="103"/>
      <c r="X105" s="105">
        <f>SUM(X106)</f>
        <v>0</v>
      </c>
      <c r="Y105" s="106"/>
      <c r="Z105" s="106"/>
      <c r="AA105" s="106"/>
      <c r="AB105" s="107"/>
      <c r="AC105" s="104">
        <f>SUM(AC106)</f>
        <v>0</v>
      </c>
      <c r="AD105" s="102"/>
      <c r="AE105" s="102"/>
      <c r="AF105" s="102"/>
      <c r="AG105" s="103"/>
      <c r="AH105" s="104">
        <f>SUM(AH106)</f>
        <v>0</v>
      </c>
      <c r="AI105" s="102"/>
      <c r="AJ105" s="102"/>
      <c r="AK105" s="102"/>
      <c r="AL105" s="103"/>
      <c r="AM105" s="104">
        <f>SUM(AM106)</f>
        <v>0</v>
      </c>
      <c r="AN105" s="102"/>
      <c r="AO105" s="102"/>
      <c r="AP105" s="102"/>
      <c r="AQ105" s="103"/>
    </row>
    <row r="106" spans="1:43" ht="12.75" customHeight="1">
      <c r="A106" s="47"/>
      <c r="B106" s="47"/>
      <c r="C106" s="32"/>
      <c r="D106" s="28" t="s">
        <v>108</v>
      </c>
      <c r="E106" s="23"/>
      <c r="F106" s="23"/>
      <c r="G106" s="23"/>
      <c r="H106" s="23"/>
      <c r="I106" s="23"/>
      <c r="J106" s="4"/>
      <c r="K106" s="4"/>
      <c r="L106" s="4"/>
      <c r="M106" s="5"/>
      <c r="N106" s="102">
        <f t="shared" si="8"/>
        <v>22167000</v>
      </c>
      <c r="O106" s="102"/>
      <c r="P106" s="102"/>
      <c r="Q106" s="102"/>
      <c r="R106" s="103"/>
      <c r="S106" s="104">
        <v>22167000</v>
      </c>
      <c r="T106" s="102"/>
      <c r="U106" s="102"/>
      <c r="V106" s="102"/>
      <c r="W106" s="103"/>
      <c r="X106" s="105">
        <v>0</v>
      </c>
      <c r="Y106" s="106"/>
      <c r="Z106" s="106"/>
      <c r="AA106" s="106"/>
      <c r="AB106" s="107"/>
      <c r="AC106" s="104">
        <v>0</v>
      </c>
      <c r="AD106" s="102"/>
      <c r="AE106" s="102"/>
      <c r="AF106" s="102"/>
      <c r="AG106" s="103"/>
      <c r="AH106" s="104">
        <v>0</v>
      </c>
      <c r="AI106" s="102"/>
      <c r="AJ106" s="102"/>
      <c r="AK106" s="102"/>
      <c r="AL106" s="103"/>
      <c r="AM106" s="104">
        <v>0</v>
      </c>
      <c r="AN106" s="102"/>
      <c r="AO106" s="102"/>
      <c r="AP106" s="102"/>
      <c r="AQ106" s="103"/>
    </row>
    <row r="107" spans="1:43" ht="12.75" customHeight="1">
      <c r="A107" s="47"/>
      <c r="B107" s="47"/>
      <c r="C107" s="32" t="s">
        <v>111</v>
      </c>
      <c r="D107" s="23"/>
      <c r="E107" s="23"/>
      <c r="F107" s="23"/>
      <c r="G107" s="23"/>
      <c r="H107" s="23"/>
      <c r="I107" s="23"/>
      <c r="J107" s="4"/>
      <c r="K107" s="4"/>
      <c r="L107" s="4"/>
      <c r="M107" s="5"/>
      <c r="N107" s="102">
        <f t="shared" si="8"/>
        <v>28902</v>
      </c>
      <c r="O107" s="102"/>
      <c r="P107" s="102"/>
      <c r="Q107" s="102"/>
      <c r="R107" s="103"/>
      <c r="S107" s="104">
        <f>SUM(S108)</f>
        <v>0</v>
      </c>
      <c r="T107" s="102"/>
      <c r="U107" s="102"/>
      <c r="V107" s="102"/>
      <c r="W107" s="103"/>
      <c r="X107" s="104">
        <f>SUM(X108)</f>
        <v>14</v>
      </c>
      <c r="Y107" s="102"/>
      <c r="Z107" s="102"/>
      <c r="AA107" s="102"/>
      <c r="AB107" s="103"/>
      <c r="AC107" s="104">
        <f>SUM(AC108)</f>
        <v>28888</v>
      </c>
      <c r="AD107" s="102"/>
      <c r="AE107" s="102"/>
      <c r="AF107" s="102"/>
      <c r="AG107" s="103"/>
      <c r="AH107" s="104">
        <f>SUM(AH108)</f>
        <v>0</v>
      </c>
      <c r="AI107" s="102"/>
      <c r="AJ107" s="102"/>
      <c r="AK107" s="102"/>
      <c r="AL107" s="103"/>
      <c r="AM107" s="104">
        <f>SUM(AM108)</f>
        <v>0</v>
      </c>
      <c r="AN107" s="102"/>
      <c r="AO107" s="102"/>
      <c r="AP107" s="102"/>
      <c r="AQ107" s="103"/>
    </row>
    <row r="108" spans="1:43" ht="12.75" customHeight="1">
      <c r="A108" s="47"/>
      <c r="B108" s="47"/>
      <c r="C108" s="32"/>
      <c r="D108" s="23" t="s">
        <v>131</v>
      </c>
      <c r="E108" s="23"/>
      <c r="F108" s="23"/>
      <c r="G108" s="23"/>
      <c r="H108" s="23"/>
      <c r="I108" s="23"/>
      <c r="J108" s="4"/>
      <c r="K108" s="4"/>
      <c r="L108" s="4"/>
      <c r="M108" s="5"/>
      <c r="N108" s="108">
        <f t="shared" si="8"/>
        <v>28902</v>
      </c>
      <c r="O108" s="109"/>
      <c r="P108" s="109"/>
      <c r="Q108" s="109"/>
      <c r="R108" s="110"/>
      <c r="S108" s="104">
        <v>0</v>
      </c>
      <c r="T108" s="102"/>
      <c r="U108" s="102"/>
      <c r="V108" s="102"/>
      <c r="W108" s="103"/>
      <c r="X108" s="105">
        <v>14</v>
      </c>
      <c r="Y108" s="106"/>
      <c r="Z108" s="106"/>
      <c r="AA108" s="106"/>
      <c r="AB108" s="107"/>
      <c r="AC108" s="104">
        <v>28888</v>
      </c>
      <c r="AD108" s="102"/>
      <c r="AE108" s="102"/>
      <c r="AF108" s="102"/>
      <c r="AG108" s="103"/>
      <c r="AH108" s="104">
        <v>0</v>
      </c>
      <c r="AI108" s="102"/>
      <c r="AJ108" s="102"/>
      <c r="AK108" s="102"/>
      <c r="AL108" s="103"/>
      <c r="AM108" s="104">
        <v>0</v>
      </c>
      <c r="AN108" s="102"/>
      <c r="AO108" s="102"/>
      <c r="AP108" s="102"/>
      <c r="AQ108" s="103"/>
    </row>
    <row r="109" spans="1:43" ht="12.75" customHeight="1">
      <c r="A109" s="47"/>
      <c r="B109" s="48"/>
      <c r="C109" s="22" t="s">
        <v>24</v>
      </c>
      <c r="D109" s="33"/>
      <c r="E109" s="33"/>
      <c r="F109" s="33"/>
      <c r="G109" s="33"/>
      <c r="H109" s="33"/>
      <c r="I109" s="33"/>
      <c r="J109" s="7"/>
      <c r="K109" s="7"/>
      <c r="L109" s="7"/>
      <c r="M109" s="8"/>
      <c r="N109" s="108">
        <f>SUM(S109:AQ109)</f>
        <v>42195902</v>
      </c>
      <c r="O109" s="109"/>
      <c r="P109" s="109"/>
      <c r="Q109" s="109"/>
      <c r="R109" s="110"/>
      <c r="S109" s="111">
        <f>S107+S105+S103</f>
        <v>42167000</v>
      </c>
      <c r="T109" s="111"/>
      <c r="U109" s="111"/>
      <c r="V109" s="111"/>
      <c r="W109" s="112"/>
      <c r="X109" s="111">
        <f t="shared" ref="X109" si="11">X107+X105+X103</f>
        <v>14</v>
      </c>
      <c r="Y109" s="111"/>
      <c r="Z109" s="111"/>
      <c r="AA109" s="111"/>
      <c r="AB109" s="112"/>
      <c r="AC109" s="111">
        <f t="shared" ref="AC109" si="12">AC107+AC105+AC103</f>
        <v>28888</v>
      </c>
      <c r="AD109" s="111"/>
      <c r="AE109" s="111"/>
      <c r="AF109" s="111"/>
      <c r="AG109" s="112"/>
      <c r="AH109" s="111">
        <f t="shared" ref="AH109" si="13">AH107+AH105+AH103</f>
        <v>0</v>
      </c>
      <c r="AI109" s="111"/>
      <c r="AJ109" s="111"/>
      <c r="AK109" s="111"/>
      <c r="AL109" s="112"/>
      <c r="AM109" s="111">
        <f t="shared" ref="AM109" si="14">AM107+AM105+AM103</f>
        <v>0</v>
      </c>
      <c r="AN109" s="111"/>
      <c r="AO109" s="111"/>
      <c r="AP109" s="111"/>
      <c r="AQ109" s="112"/>
    </row>
    <row r="110" spans="1:43" ht="12.75" customHeight="1">
      <c r="A110" s="48"/>
      <c r="B110" s="7"/>
      <c r="C110" s="33" t="s">
        <v>63</v>
      </c>
      <c r="D110" s="33"/>
      <c r="E110" s="33"/>
      <c r="F110" s="33"/>
      <c r="G110" s="33"/>
      <c r="H110" s="33"/>
      <c r="I110" s="33"/>
      <c r="J110" s="7"/>
      <c r="K110" s="7"/>
      <c r="L110" s="7"/>
      <c r="M110" s="8"/>
      <c r="N110" s="111">
        <f>N102-N109</f>
        <v>311098</v>
      </c>
      <c r="O110" s="111"/>
      <c r="P110" s="111"/>
      <c r="Q110" s="111"/>
      <c r="R110" s="112"/>
      <c r="S110" s="111">
        <f>S102-S109</f>
        <v>340000</v>
      </c>
      <c r="T110" s="111"/>
      <c r="U110" s="111"/>
      <c r="V110" s="111"/>
      <c r="W110" s="112"/>
      <c r="X110" s="128">
        <f>X102-X109</f>
        <v>-14</v>
      </c>
      <c r="Y110" s="128"/>
      <c r="Z110" s="128"/>
      <c r="AA110" s="128"/>
      <c r="AB110" s="129"/>
      <c r="AC110" s="111">
        <f>AC102-AC109</f>
        <v>-28888</v>
      </c>
      <c r="AD110" s="111"/>
      <c r="AE110" s="111"/>
      <c r="AF110" s="111"/>
      <c r="AG110" s="112"/>
      <c r="AH110" s="111">
        <f>AH102-AH109</f>
        <v>0</v>
      </c>
      <c r="AI110" s="111"/>
      <c r="AJ110" s="111"/>
      <c r="AK110" s="111"/>
      <c r="AL110" s="112"/>
      <c r="AM110" s="111">
        <f>AM102-AM109</f>
        <v>0</v>
      </c>
      <c r="AN110" s="111"/>
      <c r="AO110" s="111"/>
      <c r="AP110" s="111"/>
      <c r="AQ110" s="112"/>
    </row>
    <row r="111" spans="1:43" ht="12.75" customHeight="1">
      <c r="A111" s="6"/>
      <c r="B111" s="7"/>
      <c r="C111" s="33" t="s">
        <v>64</v>
      </c>
      <c r="D111" s="33"/>
      <c r="E111" s="33"/>
      <c r="F111" s="33"/>
      <c r="G111" s="33"/>
      <c r="H111" s="33"/>
      <c r="I111" s="33"/>
      <c r="J111" s="7"/>
      <c r="K111" s="7"/>
      <c r="L111" s="7"/>
      <c r="M111" s="8"/>
      <c r="N111" s="111">
        <f>N94+N110</f>
        <v>11157432</v>
      </c>
      <c r="O111" s="111"/>
      <c r="P111" s="111"/>
      <c r="Q111" s="111"/>
      <c r="R111" s="112"/>
      <c r="S111" s="111">
        <f>S94+S110</f>
        <v>23508850</v>
      </c>
      <c r="T111" s="111"/>
      <c r="U111" s="111"/>
      <c r="V111" s="111"/>
      <c r="W111" s="112"/>
      <c r="X111" s="128">
        <f>X94+X110</f>
        <v>644950</v>
      </c>
      <c r="Y111" s="128"/>
      <c r="Z111" s="128"/>
      <c r="AA111" s="128"/>
      <c r="AB111" s="129"/>
      <c r="AC111" s="147">
        <f>AC94+AC110</f>
        <v>-11999244</v>
      </c>
      <c r="AD111" s="147"/>
      <c r="AE111" s="147"/>
      <c r="AF111" s="147"/>
      <c r="AG111" s="148"/>
      <c r="AH111" s="111">
        <f>AH94+AH110</f>
        <v>-997124</v>
      </c>
      <c r="AI111" s="111"/>
      <c r="AJ111" s="111"/>
      <c r="AK111" s="111"/>
      <c r="AL111" s="112"/>
      <c r="AM111" s="111">
        <f>AM94+AM110</f>
        <v>0</v>
      </c>
      <c r="AN111" s="111"/>
      <c r="AO111" s="111"/>
      <c r="AP111" s="111"/>
      <c r="AQ111" s="112"/>
    </row>
    <row r="112" spans="1:43" ht="12.75" customHeight="1">
      <c r="A112" s="46" t="s">
        <v>80</v>
      </c>
      <c r="B112" s="22" t="s">
        <v>65</v>
      </c>
      <c r="C112" s="33"/>
      <c r="D112" s="33"/>
      <c r="E112" s="33"/>
      <c r="F112" s="33"/>
      <c r="G112" s="33"/>
      <c r="H112" s="33"/>
      <c r="I112" s="33"/>
      <c r="J112" s="7"/>
      <c r="K112" s="7"/>
      <c r="L112" s="7"/>
      <c r="M112" s="8"/>
      <c r="N112" s="111">
        <f t="shared" ref="N112:N121" si="15">SUM(S112:AQ112)</f>
        <v>187177944</v>
      </c>
      <c r="O112" s="111"/>
      <c r="P112" s="111"/>
      <c r="Q112" s="111"/>
      <c r="R112" s="112"/>
      <c r="S112" s="114">
        <v>20838428</v>
      </c>
      <c r="T112" s="111"/>
      <c r="U112" s="111"/>
      <c r="V112" s="111"/>
      <c r="W112" s="112"/>
      <c r="X112" s="127">
        <v>96129928</v>
      </c>
      <c r="Y112" s="128"/>
      <c r="Z112" s="128"/>
      <c r="AA112" s="128"/>
      <c r="AB112" s="129"/>
      <c r="AC112" s="114">
        <v>67331365</v>
      </c>
      <c r="AD112" s="111"/>
      <c r="AE112" s="111"/>
      <c r="AF112" s="111"/>
      <c r="AG112" s="112"/>
      <c r="AH112" s="114">
        <v>2858223</v>
      </c>
      <c r="AI112" s="111"/>
      <c r="AJ112" s="111"/>
      <c r="AK112" s="111"/>
      <c r="AL112" s="112"/>
      <c r="AM112" s="114">
        <v>20000</v>
      </c>
      <c r="AN112" s="111"/>
      <c r="AO112" s="111"/>
      <c r="AP112" s="111"/>
      <c r="AQ112" s="112"/>
    </row>
    <row r="113" spans="1:43" ht="12.75" customHeight="1">
      <c r="A113" s="47"/>
      <c r="B113" s="29" t="s">
        <v>125</v>
      </c>
      <c r="C113" s="33"/>
      <c r="D113" s="33"/>
      <c r="E113" s="33"/>
      <c r="F113" s="33"/>
      <c r="G113" s="33"/>
      <c r="H113" s="33"/>
      <c r="I113" s="33"/>
      <c r="J113" s="7"/>
      <c r="K113" s="7"/>
      <c r="L113" s="7"/>
      <c r="M113" s="8"/>
      <c r="N113" s="114">
        <f t="shared" si="15"/>
        <v>198335376</v>
      </c>
      <c r="O113" s="111"/>
      <c r="P113" s="111"/>
      <c r="Q113" s="111"/>
      <c r="R113" s="112"/>
      <c r="S113" s="114">
        <f>S111+S112</f>
        <v>44347278</v>
      </c>
      <c r="T113" s="111"/>
      <c r="U113" s="111"/>
      <c r="V113" s="111"/>
      <c r="W113" s="112"/>
      <c r="X113" s="127">
        <f>X111+X112</f>
        <v>96774878</v>
      </c>
      <c r="Y113" s="128"/>
      <c r="Z113" s="128"/>
      <c r="AA113" s="128"/>
      <c r="AB113" s="129"/>
      <c r="AC113" s="114">
        <f>AC111+AC112</f>
        <v>55332121</v>
      </c>
      <c r="AD113" s="111"/>
      <c r="AE113" s="111"/>
      <c r="AF113" s="111"/>
      <c r="AG113" s="112"/>
      <c r="AH113" s="114">
        <f>AH111+AH112</f>
        <v>1861099</v>
      </c>
      <c r="AI113" s="111"/>
      <c r="AJ113" s="111"/>
      <c r="AK113" s="111"/>
      <c r="AL113" s="112"/>
      <c r="AM113" s="114">
        <f>AM111+AM112</f>
        <v>20000</v>
      </c>
      <c r="AN113" s="111"/>
      <c r="AO113" s="111"/>
      <c r="AP113" s="111"/>
      <c r="AQ113" s="112"/>
    </row>
    <row r="114" spans="1:43" ht="12.75" customHeight="1">
      <c r="A114" s="47"/>
      <c r="B114" s="32" t="s">
        <v>66</v>
      </c>
      <c r="C114" s="23"/>
      <c r="D114" s="23"/>
      <c r="E114" s="23"/>
      <c r="F114" s="23"/>
      <c r="G114" s="23"/>
      <c r="H114" s="23"/>
      <c r="I114" s="23"/>
      <c r="J114" s="4"/>
      <c r="K114" s="4"/>
      <c r="L114" s="4"/>
      <c r="M114" s="5"/>
      <c r="N114" s="102">
        <f t="shared" si="15"/>
        <v>0</v>
      </c>
      <c r="O114" s="102"/>
      <c r="P114" s="102"/>
      <c r="Q114" s="102"/>
      <c r="R114" s="103"/>
      <c r="S114" s="104">
        <v>0</v>
      </c>
      <c r="T114" s="102"/>
      <c r="U114" s="102"/>
      <c r="V114" s="102"/>
      <c r="W114" s="103"/>
      <c r="X114" s="105">
        <v>0</v>
      </c>
      <c r="Y114" s="106"/>
      <c r="Z114" s="106"/>
      <c r="AA114" s="106"/>
      <c r="AB114" s="107"/>
      <c r="AC114" s="104">
        <v>0</v>
      </c>
      <c r="AD114" s="102"/>
      <c r="AE114" s="102"/>
      <c r="AF114" s="102"/>
      <c r="AG114" s="103"/>
      <c r="AH114" s="104">
        <v>0</v>
      </c>
      <c r="AI114" s="102"/>
      <c r="AJ114" s="102"/>
      <c r="AK114" s="102"/>
      <c r="AL114" s="103"/>
      <c r="AM114" s="104">
        <v>0</v>
      </c>
      <c r="AN114" s="102"/>
      <c r="AO114" s="102"/>
      <c r="AP114" s="102"/>
      <c r="AQ114" s="103"/>
    </row>
    <row r="115" spans="1:43" ht="12.75" customHeight="1">
      <c r="A115" s="47"/>
      <c r="B115" s="32" t="s">
        <v>67</v>
      </c>
      <c r="C115" s="23"/>
      <c r="D115" s="23"/>
      <c r="E115" s="23"/>
      <c r="F115" s="23"/>
      <c r="G115" s="23"/>
      <c r="H115" s="23"/>
      <c r="I115" s="23"/>
      <c r="J115" s="4"/>
      <c r="K115" s="4"/>
      <c r="L115" s="4"/>
      <c r="M115" s="5"/>
      <c r="N115" s="102">
        <f t="shared" si="15"/>
        <v>0</v>
      </c>
      <c r="O115" s="102"/>
      <c r="P115" s="102"/>
      <c r="Q115" s="102"/>
      <c r="R115" s="103"/>
      <c r="S115" s="104">
        <f>SUM(S116)</f>
        <v>0</v>
      </c>
      <c r="T115" s="102"/>
      <c r="U115" s="102"/>
      <c r="V115" s="102"/>
      <c r="W115" s="103"/>
      <c r="X115" s="105">
        <f>SUM(X116)</f>
        <v>0</v>
      </c>
      <c r="Y115" s="106"/>
      <c r="Z115" s="106"/>
      <c r="AA115" s="106"/>
      <c r="AB115" s="107"/>
      <c r="AC115" s="104">
        <f>SUM(AC116)</f>
        <v>0</v>
      </c>
      <c r="AD115" s="102"/>
      <c r="AE115" s="102"/>
      <c r="AF115" s="102"/>
      <c r="AG115" s="103"/>
      <c r="AH115" s="104">
        <f>SUM(AH116)</f>
        <v>0</v>
      </c>
      <c r="AI115" s="102"/>
      <c r="AJ115" s="102"/>
      <c r="AK115" s="102"/>
      <c r="AL115" s="103"/>
      <c r="AM115" s="104">
        <f>SUM(AM116)</f>
        <v>0</v>
      </c>
      <c r="AN115" s="102"/>
      <c r="AO115" s="102"/>
      <c r="AP115" s="102"/>
      <c r="AQ115" s="103"/>
    </row>
    <row r="116" spans="1:43" ht="12.75" customHeight="1">
      <c r="A116" s="47"/>
      <c r="B116" s="32"/>
      <c r="C116" s="23" t="s">
        <v>68</v>
      </c>
      <c r="D116" s="23"/>
      <c r="E116" s="23"/>
      <c r="F116" s="23"/>
      <c r="G116" s="23"/>
      <c r="H116" s="23"/>
      <c r="I116" s="23"/>
      <c r="J116" s="4"/>
      <c r="K116" s="4"/>
      <c r="L116" s="4"/>
      <c r="M116" s="5"/>
      <c r="N116" s="102">
        <f t="shared" si="15"/>
        <v>0</v>
      </c>
      <c r="O116" s="102"/>
      <c r="P116" s="102"/>
      <c r="Q116" s="102"/>
      <c r="R116" s="103"/>
      <c r="S116" s="104">
        <v>0</v>
      </c>
      <c r="T116" s="102"/>
      <c r="U116" s="102"/>
      <c r="V116" s="102"/>
      <c r="W116" s="103"/>
      <c r="X116" s="105">
        <v>0</v>
      </c>
      <c r="Y116" s="106"/>
      <c r="Z116" s="106"/>
      <c r="AA116" s="106"/>
      <c r="AB116" s="107"/>
      <c r="AC116" s="104">
        <v>0</v>
      </c>
      <c r="AD116" s="102"/>
      <c r="AE116" s="102"/>
      <c r="AF116" s="102"/>
      <c r="AG116" s="103"/>
      <c r="AH116" s="104">
        <v>0</v>
      </c>
      <c r="AI116" s="102"/>
      <c r="AJ116" s="102"/>
      <c r="AK116" s="102"/>
      <c r="AL116" s="103"/>
      <c r="AM116" s="104">
        <v>0</v>
      </c>
      <c r="AN116" s="102"/>
      <c r="AO116" s="102"/>
      <c r="AP116" s="102"/>
      <c r="AQ116" s="103"/>
    </row>
    <row r="117" spans="1:43" ht="12.75" customHeight="1">
      <c r="A117" s="47"/>
      <c r="B117" s="32" t="s">
        <v>69</v>
      </c>
      <c r="C117" s="23"/>
      <c r="D117" s="23"/>
      <c r="E117" s="23"/>
      <c r="F117" s="23"/>
      <c r="G117" s="23"/>
      <c r="H117" s="23"/>
      <c r="I117" s="23"/>
      <c r="J117" s="4"/>
      <c r="K117" s="4"/>
      <c r="L117" s="4"/>
      <c r="M117" s="5"/>
      <c r="N117" s="102">
        <f t="shared" si="15"/>
        <v>30482000</v>
      </c>
      <c r="O117" s="102"/>
      <c r="P117" s="102"/>
      <c r="Q117" s="102"/>
      <c r="R117" s="103"/>
      <c r="S117" s="104">
        <f>SUM(S118:W119)</f>
        <v>4292000</v>
      </c>
      <c r="T117" s="102"/>
      <c r="U117" s="102"/>
      <c r="V117" s="102"/>
      <c r="W117" s="103"/>
      <c r="X117" s="104">
        <f t="shared" ref="X117" si="16">SUM(X118:AB119)</f>
        <v>17500000</v>
      </c>
      <c r="Y117" s="102"/>
      <c r="Z117" s="102"/>
      <c r="AA117" s="102"/>
      <c r="AB117" s="103"/>
      <c r="AC117" s="104">
        <f t="shared" ref="AC117" si="17">SUM(AC118:AG119)</f>
        <v>8690000</v>
      </c>
      <c r="AD117" s="102"/>
      <c r="AE117" s="102"/>
      <c r="AF117" s="102"/>
      <c r="AG117" s="103"/>
      <c r="AH117" s="104">
        <f t="shared" ref="AH117" si="18">SUM(AH118:AL119)</f>
        <v>0</v>
      </c>
      <c r="AI117" s="102"/>
      <c r="AJ117" s="102"/>
      <c r="AK117" s="102"/>
      <c r="AL117" s="103"/>
      <c r="AM117" s="104">
        <f t="shared" ref="AM117" si="19">SUM(AM118:AQ119)</f>
        <v>0</v>
      </c>
      <c r="AN117" s="102"/>
      <c r="AO117" s="102"/>
      <c r="AP117" s="102"/>
      <c r="AQ117" s="103"/>
    </row>
    <row r="118" spans="1:43" ht="12.75" customHeight="1">
      <c r="A118" s="47"/>
      <c r="B118" s="32"/>
      <c r="C118" s="23" t="s">
        <v>142</v>
      </c>
      <c r="D118" s="23"/>
      <c r="E118" s="23"/>
      <c r="F118" s="23"/>
      <c r="G118" s="23"/>
      <c r="H118" s="23"/>
      <c r="I118" s="23"/>
      <c r="J118" s="39"/>
      <c r="K118" s="39"/>
      <c r="L118" s="39"/>
      <c r="M118" s="40"/>
      <c r="N118" s="102">
        <f t="shared" ref="N118" si="20">SUM(S118:AQ118)</f>
        <v>8690000</v>
      </c>
      <c r="O118" s="102"/>
      <c r="P118" s="102"/>
      <c r="Q118" s="102"/>
      <c r="R118" s="103"/>
      <c r="S118" s="104">
        <v>0</v>
      </c>
      <c r="T118" s="102"/>
      <c r="U118" s="102"/>
      <c r="V118" s="102"/>
      <c r="W118" s="103"/>
      <c r="X118" s="105">
        <v>0</v>
      </c>
      <c r="Y118" s="106"/>
      <c r="Z118" s="106"/>
      <c r="AA118" s="106"/>
      <c r="AB118" s="107"/>
      <c r="AC118" s="104">
        <v>8690000</v>
      </c>
      <c r="AD118" s="102"/>
      <c r="AE118" s="102"/>
      <c r="AF118" s="102"/>
      <c r="AG118" s="103"/>
      <c r="AH118" s="104">
        <v>0</v>
      </c>
      <c r="AI118" s="102"/>
      <c r="AJ118" s="102"/>
      <c r="AK118" s="102"/>
      <c r="AL118" s="103"/>
      <c r="AM118" s="104">
        <v>0</v>
      </c>
      <c r="AN118" s="102"/>
      <c r="AO118" s="102"/>
      <c r="AP118" s="102"/>
      <c r="AQ118" s="103"/>
    </row>
    <row r="119" spans="1:43" ht="12.75" customHeight="1">
      <c r="A119" s="47"/>
      <c r="B119" s="32"/>
      <c r="C119" s="23" t="s">
        <v>141</v>
      </c>
      <c r="D119" s="23"/>
      <c r="E119" s="23"/>
      <c r="F119" s="23"/>
      <c r="G119" s="23"/>
      <c r="H119" s="23"/>
      <c r="I119" s="23"/>
      <c r="J119" s="4"/>
      <c r="K119" s="4"/>
      <c r="L119" s="4"/>
      <c r="M119" s="5"/>
      <c r="N119" s="102">
        <f t="shared" si="15"/>
        <v>21792000</v>
      </c>
      <c r="O119" s="102"/>
      <c r="P119" s="102"/>
      <c r="Q119" s="102"/>
      <c r="R119" s="103"/>
      <c r="S119" s="104">
        <v>4292000</v>
      </c>
      <c r="T119" s="102"/>
      <c r="U119" s="102"/>
      <c r="V119" s="102"/>
      <c r="W119" s="103"/>
      <c r="X119" s="105">
        <v>17500000</v>
      </c>
      <c r="Y119" s="106"/>
      <c r="Z119" s="106"/>
      <c r="AA119" s="106"/>
      <c r="AB119" s="107"/>
      <c r="AC119" s="104">
        <v>0</v>
      </c>
      <c r="AD119" s="102"/>
      <c r="AE119" s="102"/>
      <c r="AF119" s="102"/>
      <c r="AG119" s="103"/>
      <c r="AH119" s="104">
        <v>0</v>
      </c>
      <c r="AI119" s="102"/>
      <c r="AJ119" s="102"/>
      <c r="AK119" s="102"/>
      <c r="AL119" s="103"/>
      <c r="AM119" s="104">
        <v>0</v>
      </c>
      <c r="AN119" s="102"/>
      <c r="AO119" s="102"/>
      <c r="AP119" s="102"/>
      <c r="AQ119" s="103"/>
    </row>
    <row r="120" spans="1:43" ht="12.75" customHeight="1">
      <c r="A120" s="47"/>
      <c r="B120" s="32" t="s">
        <v>70</v>
      </c>
      <c r="C120" s="23"/>
      <c r="D120" s="23"/>
      <c r="E120" s="23"/>
      <c r="F120" s="23"/>
      <c r="G120" s="23"/>
      <c r="H120" s="23"/>
      <c r="I120" s="23"/>
      <c r="J120" s="4"/>
      <c r="K120" s="4"/>
      <c r="L120" s="4"/>
      <c r="M120" s="5"/>
      <c r="N120" s="102">
        <f t="shared" si="15"/>
        <v>30489207</v>
      </c>
      <c r="O120" s="102"/>
      <c r="P120" s="102"/>
      <c r="Q120" s="102"/>
      <c r="R120" s="103"/>
      <c r="S120" s="104">
        <f>SUM(S121)</f>
        <v>0</v>
      </c>
      <c r="T120" s="102"/>
      <c r="U120" s="102"/>
      <c r="V120" s="102"/>
      <c r="W120" s="103"/>
      <c r="X120" s="105">
        <f>SUM(X121)</f>
        <v>23913305</v>
      </c>
      <c r="Y120" s="106"/>
      <c r="Z120" s="106"/>
      <c r="AA120" s="106"/>
      <c r="AB120" s="107"/>
      <c r="AC120" s="104">
        <f>SUM(AC121)</f>
        <v>6575902</v>
      </c>
      <c r="AD120" s="102"/>
      <c r="AE120" s="102"/>
      <c r="AF120" s="102"/>
      <c r="AG120" s="103"/>
      <c r="AH120" s="104">
        <f>SUM(AH121)</f>
        <v>0</v>
      </c>
      <c r="AI120" s="102"/>
      <c r="AJ120" s="102"/>
      <c r="AK120" s="102"/>
      <c r="AL120" s="103"/>
      <c r="AM120" s="104">
        <f>SUM(AM121)</f>
        <v>0</v>
      </c>
      <c r="AN120" s="102"/>
      <c r="AO120" s="102"/>
      <c r="AP120" s="102"/>
      <c r="AQ120" s="103"/>
    </row>
    <row r="121" spans="1:43" ht="12.75" customHeight="1">
      <c r="A121" s="47"/>
      <c r="B121" s="3"/>
      <c r="C121" s="23" t="s">
        <v>97</v>
      </c>
      <c r="D121" s="23"/>
      <c r="E121" s="23"/>
      <c r="F121" s="23"/>
      <c r="G121" s="23"/>
      <c r="H121" s="23"/>
      <c r="I121" s="23"/>
      <c r="J121" s="4"/>
      <c r="K121" s="4"/>
      <c r="L121" s="4"/>
      <c r="M121" s="5"/>
      <c r="N121" s="102">
        <f t="shared" si="15"/>
        <v>30489207</v>
      </c>
      <c r="O121" s="102"/>
      <c r="P121" s="102"/>
      <c r="Q121" s="102"/>
      <c r="R121" s="103"/>
      <c r="S121" s="104">
        <v>0</v>
      </c>
      <c r="T121" s="102"/>
      <c r="U121" s="102"/>
      <c r="V121" s="102"/>
      <c r="W121" s="103"/>
      <c r="X121" s="105">
        <v>23913305</v>
      </c>
      <c r="Y121" s="106"/>
      <c r="Z121" s="106"/>
      <c r="AA121" s="106"/>
      <c r="AB121" s="107"/>
      <c r="AC121" s="104">
        <v>6575902</v>
      </c>
      <c r="AD121" s="102"/>
      <c r="AE121" s="102"/>
      <c r="AF121" s="102"/>
      <c r="AG121" s="103"/>
      <c r="AH121" s="104">
        <v>0</v>
      </c>
      <c r="AI121" s="102"/>
      <c r="AJ121" s="102"/>
      <c r="AK121" s="102"/>
      <c r="AL121" s="103"/>
      <c r="AM121" s="104">
        <v>0</v>
      </c>
      <c r="AN121" s="102"/>
      <c r="AO121" s="102"/>
      <c r="AP121" s="102"/>
      <c r="AQ121" s="103"/>
    </row>
    <row r="122" spans="1:43" ht="12.75" customHeight="1">
      <c r="A122" s="47"/>
      <c r="B122" s="9"/>
      <c r="C122" s="31" t="s">
        <v>124</v>
      </c>
      <c r="D122" s="31"/>
      <c r="E122" s="31"/>
      <c r="F122" s="31"/>
      <c r="G122" s="31"/>
      <c r="H122" s="31"/>
      <c r="I122" s="31"/>
      <c r="J122" s="10"/>
      <c r="K122" s="10"/>
      <c r="L122" s="10"/>
      <c r="M122" s="11"/>
      <c r="N122" s="113">
        <f>N113+N114-N115+N117-N120</f>
        <v>198328169</v>
      </c>
      <c r="O122" s="113"/>
      <c r="P122" s="113"/>
      <c r="Q122" s="113"/>
      <c r="R122" s="113"/>
      <c r="S122" s="113">
        <f>S113+S114-S115+S117-S120</f>
        <v>48639278</v>
      </c>
      <c r="T122" s="113"/>
      <c r="U122" s="113"/>
      <c r="V122" s="113"/>
      <c r="W122" s="113"/>
      <c r="X122" s="133">
        <f>X113+X114-X115+X117-X120</f>
        <v>90361573</v>
      </c>
      <c r="Y122" s="133"/>
      <c r="Z122" s="133"/>
      <c r="AA122" s="133"/>
      <c r="AB122" s="133"/>
      <c r="AC122" s="113">
        <f>AC113+AC114-AC115+AC117-AC120</f>
        <v>57446219</v>
      </c>
      <c r="AD122" s="113"/>
      <c r="AE122" s="113"/>
      <c r="AF122" s="113"/>
      <c r="AG122" s="113"/>
      <c r="AH122" s="113">
        <f>AH113+AH114-AH115+AH117-AH120</f>
        <v>1861099</v>
      </c>
      <c r="AI122" s="113"/>
      <c r="AJ122" s="113"/>
      <c r="AK122" s="113"/>
      <c r="AL122" s="113"/>
      <c r="AM122" s="113">
        <f>AM113+AM114-AM115+AM117-AM120</f>
        <v>20000</v>
      </c>
      <c r="AN122" s="113"/>
      <c r="AO122" s="113"/>
      <c r="AP122" s="113"/>
      <c r="AQ122" s="113"/>
    </row>
    <row r="123" spans="1:43" ht="12.75" customHeight="1">
      <c r="A123" s="48"/>
      <c r="B123" s="12"/>
      <c r="C123" s="35" t="s">
        <v>33</v>
      </c>
      <c r="D123" s="35"/>
      <c r="E123" s="35"/>
      <c r="F123" s="35"/>
      <c r="G123" s="35"/>
      <c r="H123" s="35"/>
      <c r="I123" s="35"/>
      <c r="J123" s="13"/>
      <c r="K123" s="13"/>
      <c r="L123" s="13"/>
      <c r="M123" s="14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33"/>
      <c r="Y123" s="133"/>
      <c r="Z123" s="133"/>
      <c r="AA123" s="133"/>
      <c r="AB123" s="13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</row>
  </sheetData>
  <mergeCells count="724">
    <mergeCell ref="N68:R68"/>
    <mergeCell ref="S68:W68"/>
    <mergeCell ref="X68:AB68"/>
    <mergeCell ref="N88:R88"/>
    <mergeCell ref="S88:W88"/>
    <mergeCell ref="N74:R74"/>
    <mergeCell ref="S74:W74"/>
    <mergeCell ref="X69:AB69"/>
    <mergeCell ref="AC68:AG68"/>
    <mergeCell ref="N72:R72"/>
    <mergeCell ref="N69:R69"/>
    <mergeCell ref="S69:W69"/>
    <mergeCell ref="N77:R77"/>
    <mergeCell ref="S79:W79"/>
    <mergeCell ref="X74:AB74"/>
    <mergeCell ref="S70:W70"/>
    <mergeCell ref="X13:AB13"/>
    <mergeCell ref="X14:AB14"/>
    <mergeCell ref="N13:R13"/>
    <mergeCell ref="X16:AB16"/>
    <mergeCell ref="N21:R21"/>
    <mergeCell ref="S21:W21"/>
    <mergeCell ref="N20:R20"/>
    <mergeCell ref="N14:R14"/>
    <mergeCell ref="N22:R22"/>
    <mergeCell ref="X12:AB12"/>
    <mergeCell ref="B29:B61"/>
    <mergeCell ref="A5:A61"/>
    <mergeCell ref="N8:R8"/>
    <mergeCell ref="S8:W8"/>
    <mergeCell ref="N16:R16"/>
    <mergeCell ref="S16:W16"/>
    <mergeCell ref="S14:W14"/>
    <mergeCell ref="N12:R12"/>
    <mergeCell ref="N18:R18"/>
    <mergeCell ref="S12:W12"/>
    <mergeCell ref="S13:W13"/>
    <mergeCell ref="N15:R15"/>
    <mergeCell ref="S15:W15"/>
    <mergeCell ref="N17:R17"/>
    <mergeCell ref="X10:AB10"/>
    <mergeCell ref="X15:AB15"/>
    <mergeCell ref="S18:W18"/>
    <mergeCell ref="N25:R25"/>
    <mergeCell ref="N24:R24"/>
    <mergeCell ref="N27:R27"/>
    <mergeCell ref="S27:W27"/>
    <mergeCell ref="X27:AB27"/>
    <mergeCell ref="N31:R31"/>
    <mergeCell ref="A62:A76"/>
    <mergeCell ref="B62:B74"/>
    <mergeCell ref="N75:R76"/>
    <mergeCell ref="N66:R66"/>
    <mergeCell ref="S17:W17"/>
    <mergeCell ref="N5:R5"/>
    <mergeCell ref="S5:W5"/>
    <mergeCell ref="X5:AB5"/>
    <mergeCell ref="A4:M4"/>
    <mergeCell ref="N4:R4"/>
    <mergeCell ref="S4:W4"/>
    <mergeCell ref="X4:AB4"/>
    <mergeCell ref="N9:R9"/>
    <mergeCell ref="S9:W9"/>
    <mergeCell ref="X9:AB9"/>
    <mergeCell ref="N6:R6"/>
    <mergeCell ref="S6:W6"/>
    <mergeCell ref="X6:AB6"/>
    <mergeCell ref="X8:AB8"/>
    <mergeCell ref="N11:R11"/>
    <mergeCell ref="S11:W11"/>
    <mergeCell ref="X11:AB11"/>
    <mergeCell ref="N10:R10"/>
    <mergeCell ref="S10:W10"/>
    <mergeCell ref="AC16:AG16"/>
    <mergeCell ref="AM15:AQ15"/>
    <mergeCell ref="AM16:AQ16"/>
    <mergeCell ref="AH15:AL15"/>
    <mergeCell ref="X18:AB18"/>
    <mergeCell ref="AH16:AL16"/>
    <mergeCell ref="AM17:AQ17"/>
    <mergeCell ref="X17:AB17"/>
    <mergeCell ref="AM18:AQ18"/>
    <mergeCell ref="AC17:AG17"/>
    <mergeCell ref="AC18:AG18"/>
    <mergeCell ref="AH17:AL17"/>
    <mergeCell ref="AH18:AL18"/>
    <mergeCell ref="AH19:AL19"/>
    <mergeCell ref="X22:AB22"/>
    <mergeCell ref="N26:R26"/>
    <mergeCell ref="N19:R19"/>
    <mergeCell ref="S19:W19"/>
    <mergeCell ref="X19:AB19"/>
    <mergeCell ref="S20:W20"/>
    <mergeCell ref="AC19:AG19"/>
    <mergeCell ref="AC20:AG20"/>
    <mergeCell ref="X21:AB21"/>
    <mergeCell ref="AC21:AG21"/>
    <mergeCell ref="S22:W22"/>
    <mergeCell ref="N23:R23"/>
    <mergeCell ref="S23:W23"/>
    <mergeCell ref="X23:AB23"/>
    <mergeCell ref="AC22:AG22"/>
    <mergeCell ref="AC23:AG23"/>
    <mergeCell ref="S26:W26"/>
    <mergeCell ref="X26:AB26"/>
    <mergeCell ref="AC26:AG26"/>
    <mergeCell ref="AC27:AG27"/>
    <mergeCell ref="N28:R28"/>
    <mergeCell ref="S28:W28"/>
    <mergeCell ref="X28:AB28"/>
    <mergeCell ref="N29:R29"/>
    <mergeCell ref="S29:W29"/>
    <mergeCell ref="X29:AB29"/>
    <mergeCell ref="AH22:AL22"/>
    <mergeCell ref="X20:AB20"/>
    <mergeCell ref="X33:AB33"/>
    <mergeCell ref="AC33:AG33"/>
    <mergeCell ref="N36:R36"/>
    <mergeCell ref="S36:W36"/>
    <mergeCell ref="X36:AB36"/>
    <mergeCell ref="S31:W31"/>
    <mergeCell ref="X31:AB31"/>
    <mergeCell ref="N30:R30"/>
    <mergeCell ref="N32:R32"/>
    <mergeCell ref="S32:W32"/>
    <mergeCell ref="X32:AB32"/>
    <mergeCell ref="N34:R34"/>
    <mergeCell ref="S34:W34"/>
    <mergeCell ref="X34:AB34"/>
    <mergeCell ref="AC30:AG30"/>
    <mergeCell ref="S30:W30"/>
    <mergeCell ref="X30:AB30"/>
    <mergeCell ref="AH39:AL39"/>
    <mergeCell ref="AH40:AL40"/>
    <mergeCell ref="AH41:AL41"/>
    <mergeCell ref="AH42:AL42"/>
    <mergeCell ref="N35:R35"/>
    <mergeCell ref="S35:W35"/>
    <mergeCell ref="X35:AB35"/>
    <mergeCell ref="AC34:AG34"/>
    <mergeCell ref="AC35:AG35"/>
    <mergeCell ref="N37:R37"/>
    <mergeCell ref="S37:W37"/>
    <mergeCell ref="X37:AB37"/>
    <mergeCell ref="N38:R38"/>
    <mergeCell ref="S38:W38"/>
    <mergeCell ref="X38:AB38"/>
    <mergeCell ref="AC42:AG42"/>
    <mergeCell ref="N39:R39"/>
    <mergeCell ref="S39:W39"/>
    <mergeCell ref="X39:AB39"/>
    <mergeCell ref="N40:R40"/>
    <mergeCell ref="S40:W40"/>
    <mergeCell ref="X40:AB40"/>
    <mergeCell ref="AC43:AG43"/>
    <mergeCell ref="AC44:AG44"/>
    <mergeCell ref="AC40:AG40"/>
    <mergeCell ref="N41:R41"/>
    <mergeCell ref="S41:W41"/>
    <mergeCell ref="X41:AB41"/>
    <mergeCell ref="N42:R42"/>
    <mergeCell ref="S42:W42"/>
    <mergeCell ref="X42:AB42"/>
    <mergeCell ref="AC41:AG41"/>
    <mergeCell ref="N43:R43"/>
    <mergeCell ref="S43:W43"/>
    <mergeCell ref="X43:AB43"/>
    <mergeCell ref="N44:R44"/>
    <mergeCell ref="S44:W44"/>
    <mergeCell ref="X44:AB44"/>
    <mergeCell ref="N45:R45"/>
    <mergeCell ref="S45:W45"/>
    <mergeCell ref="X45:AB45"/>
    <mergeCell ref="N46:R46"/>
    <mergeCell ref="S46:W46"/>
    <mergeCell ref="X46:AB46"/>
    <mergeCell ref="AC45:AG45"/>
    <mergeCell ref="AC46:AG46"/>
    <mergeCell ref="N47:R47"/>
    <mergeCell ref="S47:W47"/>
    <mergeCell ref="X47:AB47"/>
    <mergeCell ref="N49:R49"/>
    <mergeCell ref="S49:W49"/>
    <mergeCell ref="X49:AB49"/>
    <mergeCell ref="N50:R50"/>
    <mergeCell ref="S50:W50"/>
    <mergeCell ref="X50:AB50"/>
    <mergeCell ref="AC49:AG49"/>
    <mergeCell ref="AC50:AG50"/>
    <mergeCell ref="AC47:AG47"/>
    <mergeCell ref="AC48:AG48"/>
    <mergeCell ref="N48:R48"/>
    <mergeCell ref="S48:W48"/>
    <mergeCell ref="X48:AB48"/>
    <mergeCell ref="X58:AB58"/>
    <mergeCell ref="S59:W59"/>
    <mergeCell ref="X59:AB59"/>
    <mergeCell ref="N59:R59"/>
    <mergeCell ref="AC53:AG53"/>
    <mergeCell ref="AC54:AG54"/>
    <mergeCell ref="N55:R55"/>
    <mergeCell ref="N51:R51"/>
    <mergeCell ref="S51:W51"/>
    <mergeCell ref="X51:AB51"/>
    <mergeCell ref="N52:R52"/>
    <mergeCell ref="S52:W52"/>
    <mergeCell ref="X52:AB52"/>
    <mergeCell ref="AC51:AG51"/>
    <mergeCell ref="AC52:AG52"/>
    <mergeCell ref="AM61:AQ61"/>
    <mergeCell ref="AM64:AQ64"/>
    <mergeCell ref="AM65:AQ65"/>
    <mergeCell ref="AM66:AQ66"/>
    <mergeCell ref="AH62:AL62"/>
    <mergeCell ref="X57:AB57"/>
    <mergeCell ref="N53:R53"/>
    <mergeCell ref="S53:W53"/>
    <mergeCell ref="X53:AB53"/>
    <mergeCell ref="N54:R54"/>
    <mergeCell ref="S54:W54"/>
    <mergeCell ref="X54:AB54"/>
    <mergeCell ref="N61:R61"/>
    <mergeCell ref="S61:W61"/>
    <mergeCell ref="X61:AB61"/>
    <mergeCell ref="S55:W55"/>
    <mergeCell ref="X55:AB55"/>
    <mergeCell ref="N56:R56"/>
    <mergeCell ref="S56:W56"/>
    <mergeCell ref="X56:AB56"/>
    <mergeCell ref="N57:R57"/>
    <mergeCell ref="S57:W57"/>
    <mergeCell ref="N58:R58"/>
    <mergeCell ref="S58:W58"/>
    <mergeCell ref="N60:R60"/>
    <mergeCell ref="S60:W60"/>
    <mergeCell ref="X60:AB60"/>
    <mergeCell ref="X67:AB67"/>
    <mergeCell ref="X62:AB62"/>
    <mergeCell ref="AC62:AG62"/>
    <mergeCell ref="AC63:AG63"/>
    <mergeCell ref="N64:R64"/>
    <mergeCell ref="S64:W64"/>
    <mergeCell ref="N63:R63"/>
    <mergeCell ref="N62:R62"/>
    <mergeCell ref="S62:W62"/>
    <mergeCell ref="S66:W66"/>
    <mergeCell ref="X66:AB66"/>
    <mergeCell ref="X64:AB64"/>
    <mergeCell ref="N67:R67"/>
    <mergeCell ref="S67:W67"/>
    <mergeCell ref="AC60:AG60"/>
    <mergeCell ref="X70:AB70"/>
    <mergeCell ref="N71:R71"/>
    <mergeCell ref="S71:W71"/>
    <mergeCell ref="X71:AB71"/>
    <mergeCell ref="N70:R70"/>
    <mergeCell ref="N80:R80"/>
    <mergeCell ref="S80:W80"/>
    <mergeCell ref="X80:AB80"/>
    <mergeCell ref="N79:R79"/>
    <mergeCell ref="N78:R78"/>
    <mergeCell ref="S72:W72"/>
    <mergeCell ref="X72:AB72"/>
    <mergeCell ref="N73:R73"/>
    <mergeCell ref="S73:W73"/>
    <mergeCell ref="X73:AB73"/>
    <mergeCell ref="X79:AB79"/>
    <mergeCell ref="S77:W77"/>
    <mergeCell ref="AC81:AG81"/>
    <mergeCell ref="AC82:AG82"/>
    <mergeCell ref="S83:W83"/>
    <mergeCell ref="S75:W76"/>
    <mergeCell ref="X75:AB76"/>
    <mergeCell ref="X77:AB77"/>
    <mergeCell ref="S78:W78"/>
    <mergeCell ref="X78:AB78"/>
    <mergeCell ref="S81:W81"/>
    <mergeCell ref="X81:AB81"/>
    <mergeCell ref="N82:R82"/>
    <mergeCell ref="S82:W82"/>
    <mergeCell ref="X82:AB82"/>
    <mergeCell ref="N81:R81"/>
    <mergeCell ref="AC83:AG83"/>
    <mergeCell ref="X83:AB83"/>
    <mergeCell ref="N83:R83"/>
    <mergeCell ref="N86:R86"/>
    <mergeCell ref="S86:W86"/>
    <mergeCell ref="X86:AB86"/>
    <mergeCell ref="X88:AB88"/>
    <mergeCell ref="N89:R89"/>
    <mergeCell ref="N87:R87"/>
    <mergeCell ref="S87:W87"/>
    <mergeCell ref="X87:AB87"/>
    <mergeCell ref="N84:R84"/>
    <mergeCell ref="S84:W84"/>
    <mergeCell ref="X84:AB84"/>
    <mergeCell ref="S85:W85"/>
    <mergeCell ref="X85:AB85"/>
    <mergeCell ref="N85:R85"/>
    <mergeCell ref="S89:W89"/>
    <mergeCell ref="X89:AB89"/>
    <mergeCell ref="N90:R90"/>
    <mergeCell ref="S90:W90"/>
    <mergeCell ref="X90:AB90"/>
    <mergeCell ref="X92:AB92"/>
    <mergeCell ref="N93:R93"/>
    <mergeCell ref="N108:R108"/>
    <mergeCell ref="AC98:AG98"/>
    <mergeCell ref="AC99:AG99"/>
    <mergeCell ref="AC100:AG100"/>
    <mergeCell ref="AC101:AG101"/>
    <mergeCell ref="N107:R107"/>
    <mergeCell ref="S107:W107"/>
    <mergeCell ref="N99:R99"/>
    <mergeCell ref="X105:AB105"/>
    <mergeCell ref="N106:R106"/>
    <mergeCell ref="S106:W106"/>
    <mergeCell ref="X106:AB106"/>
    <mergeCell ref="S93:W93"/>
    <mergeCell ref="X93:AB93"/>
    <mergeCell ref="N91:R91"/>
    <mergeCell ref="S91:W91"/>
    <mergeCell ref="X91:AB91"/>
    <mergeCell ref="N97:R97"/>
    <mergeCell ref="S97:W97"/>
    <mergeCell ref="S110:W110"/>
    <mergeCell ref="X110:AB110"/>
    <mergeCell ref="S109:W109"/>
    <mergeCell ref="X109:AB109"/>
    <mergeCell ref="X108:AB108"/>
    <mergeCell ref="AH109:AL109"/>
    <mergeCell ref="AC117:AG117"/>
    <mergeCell ref="AC119:AG119"/>
    <mergeCell ref="S108:W108"/>
    <mergeCell ref="AC109:AG109"/>
    <mergeCell ref="AC110:AG110"/>
    <mergeCell ref="AH114:AL114"/>
    <mergeCell ref="AH108:AL108"/>
    <mergeCell ref="AC108:AG108"/>
    <mergeCell ref="S116:W116"/>
    <mergeCell ref="X116:AB116"/>
    <mergeCell ref="X115:AB115"/>
    <mergeCell ref="N115:R115"/>
    <mergeCell ref="S115:W115"/>
    <mergeCell ref="S111:W111"/>
    <mergeCell ref="AC116:AG116"/>
    <mergeCell ref="N121:R121"/>
    <mergeCell ref="S121:W121"/>
    <mergeCell ref="X121:AB121"/>
    <mergeCell ref="AC120:AG120"/>
    <mergeCell ref="AC121:AG121"/>
    <mergeCell ref="N117:R117"/>
    <mergeCell ref="S117:W117"/>
    <mergeCell ref="X117:AB117"/>
    <mergeCell ref="N119:R119"/>
    <mergeCell ref="S119:W119"/>
    <mergeCell ref="N113:R113"/>
    <mergeCell ref="AC112:AG112"/>
    <mergeCell ref="AC113:AG113"/>
    <mergeCell ref="AC114:AG114"/>
    <mergeCell ref="AC115:AG115"/>
    <mergeCell ref="AC111:AG111"/>
    <mergeCell ref="X111:AB111"/>
    <mergeCell ref="A95:A110"/>
    <mergeCell ref="N120:R120"/>
    <mergeCell ref="S120:W120"/>
    <mergeCell ref="S101:W101"/>
    <mergeCell ref="B95:B102"/>
    <mergeCell ref="N95:R95"/>
    <mergeCell ref="S95:W95"/>
    <mergeCell ref="X120:AB120"/>
    <mergeCell ref="X119:AB119"/>
    <mergeCell ref="N111:R111"/>
    <mergeCell ref="N114:R114"/>
    <mergeCell ref="S114:W114"/>
    <mergeCell ref="X99:AB99"/>
    <mergeCell ref="X98:AB98"/>
    <mergeCell ref="S98:W98"/>
    <mergeCell ref="X101:AB101"/>
    <mergeCell ref="X100:AB100"/>
    <mergeCell ref="N100:R100"/>
    <mergeCell ref="S100:W100"/>
    <mergeCell ref="N105:R105"/>
    <mergeCell ref="S105:W105"/>
    <mergeCell ref="N102:R102"/>
    <mergeCell ref="S102:W102"/>
    <mergeCell ref="N116:R116"/>
    <mergeCell ref="B77:B85"/>
    <mergeCell ref="B86:B92"/>
    <mergeCell ref="S113:W113"/>
    <mergeCell ref="X113:AB113"/>
    <mergeCell ref="S92:W92"/>
    <mergeCell ref="A77:A93"/>
    <mergeCell ref="N122:R123"/>
    <mergeCell ref="N98:R98"/>
    <mergeCell ref="N110:R110"/>
    <mergeCell ref="N109:R109"/>
    <mergeCell ref="N94:R94"/>
    <mergeCell ref="A112:A123"/>
    <mergeCell ref="N112:R112"/>
    <mergeCell ref="N92:R92"/>
    <mergeCell ref="N101:R101"/>
    <mergeCell ref="X102:AB102"/>
    <mergeCell ref="S94:W94"/>
    <mergeCell ref="X94:AB94"/>
    <mergeCell ref="S122:W123"/>
    <mergeCell ref="X122:AB123"/>
    <mergeCell ref="S112:W112"/>
    <mergeCell ref="X112:AB112"/>
    <mergeCell ref="X114:AB114"/>
    <mergeCell ref="S99:W99"/>
    <mergeCell ref="A1:AQ1"/>
    <mergeCell ref="A2:AQ2"/>
    <mergeCell ref="B5:B28"/>
    <mergeCell ref="N65:R65"/>
    <mergeCell ref="S65:W65"/>
    <mergeCell ref="X65:AB65"/>
    <mergeCell ref="S63:W63"/>
    <mergeCell ref="X63:AB63"/>
    <mergeCell ref="N33:R33"/>
    <mergeCell ref="S33:W33"/>
    <mergeCell ref="AC24:AG24"/>
    <mergeCell ref="AC25:AG25"/>
    <mergeCell ref="S25:W25"/>
    <mergeCell ref="X25:AB25"/>
    <mergeCell ref="S24:W24"/>
    <mergeCell ref="X24:AB24"/>
    <mergeCell ref="AC38:AG38"/>
    <mergeCell ref="AC39:AG39"/>
    <mergeCell ref="AC31:AG31"/>
    <mergeCell ref="AC28:AG28"/>
    <mergeCell ref="AC29:AG29"/>
    <mergeCell ref="AC32:AG32"/>
    <mergeCell ref="AC64:AG64"/>
    <mergeCell ref="AC65:AG65"/>
    <mergeCell ref="AH99:AL99"/>
    <mergeCell ref="AH100:AL100"/>
    <mergeCell ref="X95:AB95"/>
    <mergeCell ref="N96:R96"/>
    <mergeCell ref="S96:W96"/>
    <mergeCell ref="X96:AB96"/>
    <mergeCell ref="AH96:AL96"/>
    <mergeCell ref="AC102:AG102"/>
    <mergeCell ref="AM105:AQ105"/>
    <mergeCell ref="AH102:AL102"/>
    <mergeCell ref="X97:AB97"/>
    <mergeCell ref="AC97:AG97"/>
    <mergeCell ref="AH97:AL97"/>
    <mergeCell ref="AM97:AQ97"/>
    <mergeCell ref="AC4:AG4"/>
    <mergeCell ref="AM4:AQ4"/>
    <mergeCell ref="AC5:AG5"/>
    <mergeCell ref="AC6:AG6"/>
    <mergeCell ref="AC8:AG8"/>
    <mergeCell ref="AC9:AG9"/>
    <mergeCell ref="AH4:AL4"/>
    <mergeCell ref="AH5:AL5"/>
    <mergeCell ref="AM63:AQ63"/>
    <mergeCell ref="AH6:AL6"/>
    <mergeCell ref="AH8:AL8"/>
    <mergeCell ref="AC10:AG10"/>
    <mergeCell ref="AC11:AG11"/>
    <mergeCell ref="AC12:AG12"/>
    <mergeCell ref="AC13:AG13"/>
    <mergeCell ref="AH9:AL9"/>
    <mergeCell ref="AH10:AL10"/>
    <mergeCell ref="AH11:AL11"/>
    <mergeCell ref="AH12:AL12"/>
    <mergeCell ref="AC14:AG14"/>
    <mergeCell ref="AC15:AG15"/>
    <mergeCell ref="AC36:AG36"/>
    <mergeCell ref="AC37:AG37"/>
    <mergeCell ref="AM62:AQ62"/>
    <mergeCell ref="AC57:AG57"/>
    <mergeCell ref="AC58:AG58"/>
    <mergeCell ref="AC55:AG55"/>
    <mergeCell ref="AC59:AG59"/>
    <mergeCell ref="AC56:AG56"/>
    <mergeCell ref="AC61:AG61"/>
    <mergeCell ref="AC66:AG66"/>
    <mergeCell ref="AC69:AG69"/>
    <mergeCell ref="AC70:AG70"/>
    <mergeCell ref="AC71:AG71"/>
    <mergeCell ref="AC67:AG67"/>
    <mergeCell ref="AC85:AG85"/>
    <mergeCell ref="AC80:AG80"/>
    <mergeCell ref="AC77:AG77"/>
    <mergeCell ref="AC78:AG78"/>
    <mergeCell ref="AC72:AG72"/>
    <mergeCell ref="AC86:AG86"/>
    <mergeCell ref="AC87:AG87"/>
    <mergeCell ref="AC73:AG73"/>
    <mergeCell ref="AC84:AG84"/>
    <mergeCell ref="AC74:AG74"/>
    <mergeCell ref="AC75:AG76"/>
    <mergeCell ref="AC79:AG79"/>
    <mergeCell ref="AC88:AG88"/>
    <mergeCell ref="AC89:AG89"/>
    <mergeCell ref="AC90:AG90"/>
    <mergeCell ref="AC91:AG91"/>
    <mergeCell ref="AC92:AG92"/>
    <mergeCell ref="AC93:AG93"/>
    <mergeCell ref="AC94:AG94"/>
    <mergeCell ref="AC95:AG95"/>
    <mergeCell ref="AC96:AG96"/>
    <mergeCell ref="AC122:AG123"/>
    <mergeCell ref="AM5:AQ5"/>
    <mergeCell ref="AM6:AQ6"/>
    <mergeCell ref="AM8:AQ8"/>
    <mergeCell ref="AM9:AQ9"/>
    <mergeCell ref="AM10:AQ10"/>
    <mergeCell ref="AM11:AQ11"/>
    <mergeCell ref="AM12:AQ12"/>
    <mergeCell ref="AM13:AQ13"/>
    <mergeCell ref="AM14:AQ14"/>
    <mergeCell ref="AM19:AQ19"/>
    <mergeCell ref="AM20:AQ20"/>
    <mergeCell ref="AM22:AQ22"/>
    <mergeCell ref="AM23:AQ23"/>
    <mergeCell ref="AM24:AQ24"/>
    <mergeCell ref="AM25:AQ25"/>
    <mergeCell ref="AM26:AQ26"/>
    <mergeCell ref="AM21:AQ21"/>
    <mergeCell ref="AM27:AQ27"/>
    <mergeCell ref="AM28:AQ28"/>
    <mergeCell ref="AM29:AQ29"/>
    <mergeCell ref="AM30:AQ30"/>
    <mergeCell ref="AM31:AQ31"/>
    <mergeCell ref="AM32:AQ32"/>
    <mergeCell ref="AM33:AQ33"/>
    <mergeCell ref="AM34:AQ34"/>
    <mergeCell ref="AM35:AQ35"/>
    <mergeCell ref="AM36:AQ36"/>
    <mergeCell ref="AM40:AQ40"/>
    <mergeCell ref="AM41:AQ41"/>
    <mergeCell ref="AM37:AQ37"/>
    <mergeCell ref="AM38:AQ38"/>
    <mergeCell ref="AM42:AQ42"/>
    <mergeCell ref="AM39:AQ39"/>
    <mergeCell ref="AM43:AQ43"/>
    <mergeCell ref="AM44:AQ44"/>
    <mergeCell ref="AM45:AQ45"/>
    <mergeCell ref="AM46:AQ46"/>
    <mergeCell ref="AM47:AQ47"/>
    <mergeCell ref="AM48:AQ48"/>
    <mergeCell ref="AM49:AQ49"/>
    <mergeCell ref="AM50:AQ50"/>
    <mergeCell ref="AM51:AQ51"/>
    <mergeCell ref="AM52:AQ52"/>
    <mergeCell ref="AM53:AQ53"/>
    <mergeCell ref="AM54:AQ54"/>
    <mergeCell ref="AM55:AQ55"/>
    <mergeCell ref="AM56:AQ56"/>
    <mergeCell ref="AM57:AQ57"/>
    <mergeCell ref="AM58:AQ58"/>
    <mergeCell ref="AM59:AQ59"/>
    <mergeCell ref="AM60:AQ60"/>
    <mergeCell ref="AM69:AQ69"/>
    <mergeCell ref="AM70:AQ70"/>
    <mergeCell ref="AM71:AQ71"/>
    <mergeCell ref="AM67:AQ67"/>
    <mergeCell ref="AM68:AQ68"/>
    <mergeCell ref="AM73:AQ73"/>
    <mergeCell ref="AM72:AQ72"/>
    <mergeCell ref="AM74:AQ74"/>
    <mergeCell ref="AM75:AQ76"/>
    <mergeCell ref="AM77:AQ77"/>
    <mergeCell ref="AM78:AQ78"/>
    <mergeCell ref="AM79:AQ79"/>
    <mergeCell ref="AM80:AQ80"/>
    <mergeCell ref="AM93:AQ93"/>
    <mergeCell ref="AM81:AQ81"/>
    <mergeCell ref="AM82:AQ82"/>
    <mergeCell ref="AM83:AQ83"/>
    <mergeCell ref="AM84:AQ84"/>
    <mergeCell ref="AM85:AQ85"/>
    <mergeCell ref="AM86:AQ86"/>
    <mergeCell ref="AM92:AQ92"/>
    <mergeCell ref="AM122:AQ123"/>
    <mergeCell ref="AM109:AQ109"/>
    <mergeCell ref="AM110:AQ110"/>
    <mergeCell ref="AM111:AQ111"/>
    <mergeCell ref="AM112:AQ112"/>
    <mergeCell ref="AM87:AQ87"/>
    <mergeCell ref="AM88:AQ88"/>
    <mergeCell ref="AM89:AQ89"/>
    <mergeCell ref="AM90:AQ90"/>
    <mergeCell ref="AM91:AQ91"/>
    <mergeCell ref="AM117:AQ117"/>
    <mergeCell ref="AM119:AQ119"/>
    <mergeCell ref="AM94:AQ94"/>
    <mergeCell ref="AM95:AQ95"/>
    <mergeCell ref="AM96:AQ96"/>
    <mergeCell ref="AM98:AQ98"/>
    <mergeCell ref="AM99:AQ99"/>
    <mergeCell ref="AM108:AQ108"/>
    <mergeCell ref="AM107:AQ107"/>
    <mergeCell ref="AM120:AQ120"/>
    <mergeCell ref="AM121:AQ121"/>
    <mergeCell ref="AM100:AQ100"/>
    <mergeCell ref="AM101:AQ101"/>
    <mergeCell ref="AM102:AQ102"/>
    <mergeCell ref="AM113:AQ113"/>
    <mergeCell ref="AM114:AQ114"/>
    <mergeCell ref="AM115:AQ115"/>
    <mergeCell ref="AM116:AQ116"/>
    <mergeCell ref="AH13:AL13"/>
    <mergeCell ref="AH14:AL14"/>
    <mergeCell ref="AH20:AL20"/>
    <mergeCell ref="AH21:AL21"/>
    <mergeCell ref="AH23:AL23"/>
    <mergeCell ref="AH24:AL24"/>
    <mergeCell ref="AH25:AL25"/>
    <mergeCell ref="AH26:AL26"/>
    <mergeCell ref="AH27:AL27"/>
    <mergeCell ref="AH28:AL28"/>
    <mergeCell ref="AH29:AL29"/>
    <mergeCell ref="AH30:AL30"/>
    <mergeCell ref="AH31:AL31"/>
    <mergeCell ref="AH32:AL32"/>
    <mergeCell ref="AH33:AL33"/>
    <mergeCell ref="AH34:AL34"/>
    <mergeCell ref="AH37:AL37"/>
    <mergeCell ref="AH38:AL38"/>
    <mergeCell ref="AH35:AL35"/>
    <mergeCell ref="AH36:AL36"/>
    <mergeCell ref="AH43:AL43"/>
    <mergeCell ref="AH44:AL44"/>
    <mergeCell ref="AH45:AL45"/>
    <mergeCell ref="AH46:AL46"/>
    <mergeCell ref="AH47:AL47"/>
    <mergeCell ref="AH48:AL48"/>
    <mergeCell ref="AH49:AL49"/>
    <mergeCell ref="AH50:AL50"/>
    <mergeCell ref="AH51:AL51"/>
    <mergeCell ref="AH69:AL69"/>
    <mergeCell ref="AH70:AL70"/>
    <mergeCell ref="AH71:AL71"/>
    <mergeCell ref="AH52:AL52"/>
    <mergeCell ref="AH53:AL53"/>
    <mergeCell ref="AH54:AL54"/>
    <mergeCell ref="AH55:AL55"/>
    <mergeCell ref="AH56:AL56"/>
    <mergeCell ref="AH57:AL57"/>
    <mergeCell ref="AH58:AL58"/>
    <mergeCell ref="AH59:AL59"/>
    <mergeCell ref="AH60:AL60"/>
    <mergeCell ref="AM3:AQ3"/>
    <mergeCell ref="AH115:AL115"/>
    <mergeCell ref="AH116:AL116"/>
    <mergeCell ref="AH117:AL117"/>
    <mergeCell ref="AH119:AL119"/>
    <mergeCell ref="AH93:AL93"/>
    <mergeCell ref="AH98:AL98"/>
    <mergeCell ref="AH89:AL89"/>
    <mergeCell ref="AH94:AL94"/>
    <mergeCell ref="AH95:AL95"/>
    <mergeCell ref="AH72:AL72"/>
    <mergeCell ref="AH68:AL68"/>
    <mergeCell ref="AH73:AL73"/>
    <mergeCell ref="AH74:AL74"/>
    <mergeCell ref="AH77:AL77"/>
    <mergeCell ref="AH92:AL92"/>
    <mergeCell ref="AH78:AL78"/>
    <mergeCell ref="AH79:AL79"/>
    <mergeCell ref="AH80:AL80"/>
    <mergeCell ref="AH75:AL76"/>
    <mergeCell ref="AH81:AL81"/>
    <mergeCell ref="AH82:AL82"/>
    <mergeCell ref="AH83:AL83"/>
    <mergeCell ref="AH84:AL84"/>
    <mergeCell ref="AH120:AL120"/>
    <mergeCell ref="AH101:AL101"/>
    <mergeCell ref="AH110:AL110"/>
    <mergeCell ref="AH105:AL105"/>
    <mergeCell ref="AH106:AL106"/>
    <mergeCell ref="AH122:AL123"/>
    <mergeCell ref="AH121:AL121"/>
    <mergeCell ref="AH111:AL111"/>
    <mergeCell ref="AH112:AL112"/>
    <mergeCell ref="AH113:AL113"/>
    <mergeCell ref="AH107:AL107"/>
    <mergeCell ref="B103:B109"/>
    <mergeCell ref="N103:R103"/>
    <mergeCell ref="S103:W103"/>
    <mergeCell ref="X103:AB103"/>
    <mergeCell ref="AC103:AG103"/>
    <mergeCell ref="AH103:AL103"/>
    <mergeCell ref="AM103:AQ103"/>
    <mergeCell ref="N104:R104"/>
    <mergeCell ref="S104:W104"/>
    <mergeCell ref="X104:AB104"/>
    <mergeCell ref="AC104:AG104"/>
    <mergeCell ref="AH104:AL104"/>
    <mergeCell ref="AM104:AQ104"/>
    <mergeCell ref="AM106:AQ106"/>
    <mergeCell ref="AC105:AG105"/>
    <mergeCell ref="AC106:AG106"/>
    <mergeCell ref="X107:AB107"/>
    <mergeCell ref="AC107:AG107"/>
    <mergeCell ref="N118:R118"/>
    <mergeCell ref="S118:W118"/>
    <mergeCell ref="X118:AB118"/>
    <mergeCell ref="AC118:AG118"/>
    <mergeCell ref="AH118:AL118"/>
    <mergeCell ref="AM118:AQ118"/>
    <mergeCell ref="N7:R7"/>
    <mergeCell ref="S7:W7"/>
    <mergeCell ref="X7:AB7"/>
    <mergeCell ref="AC7:AG7"/>
    <mergeCell ref="AH7:AL7"/>
    <mergeCell ref="AM7:AQ7"/>
    <mergeCell ref="AH85:AL85"/>
    <mergeCell ref="AH86:AL86"/>
    <mergeCell ref="AH87:AL87"/>
    <mergeCell ref="AH88:AL88"/>
    <mergeCell ref="AH90:AL90"/>
    <mergeCell ref="AH91:AL91"/>
    <mergeCell ref="AH63:AL63"/>
    <mergeCell ref="AH61:AL61"/>
    <mergeCell ref="AH64:AL64"/>
    <mergeCell ref="AH65:AL65"/>
    <mergeCell ref="AH66:AL66"/>
    <mergeCell ref="AH67:AL67"/>
  </mergeCells>
  <phoneticPr fontI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事業計算書(一般）</vt:lpstr>
      <vt:lpstr>事業内訳（一般）</vt:lpstr>
      <vt:lpstr>'事業計算書(一般）'!Print_Titles</vt:lpstr>
      <vt:lpstr>'事業内訳（一般）'!Print_Titles</vt:lpstr>
    </vt:vector>
  </TitlesOfParts>
  <Company>ふじの木園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社会福祉法人ときわ会</dc:creator>
  <cp:lastModifiedBy>fujinoki</cp:lastModifiedBy>
  <cp:lastPrinted>2014-05-09T12:35:57Z</cp:lastPrinted>
  <dcterms:created xsi:type="dcterms:W3CDTF">2004-05-12T08:52:01Z</dcterms:created>
  <dcterms:modified xsi:type="dcterms:W3CDTF">2014-05-09T12:36:03Z</dcterms:modified>
</cp:coreProperties>
</file>