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555" windowHeight="11205" activeTab="2"/>
  </bookViews>
  <sheets>
    <sheet name="第二号第一様式" sheetId="1" r:id="rId1"/>
    <sheet name="第二号第二様式" sheetId="2" r:id="rId2"/>
    <sheet name="社会福祉事業" sheetId="3" r:id="rId3"/>
  </sheets>
  <calcPr calcId="145621" calcMode="manual"/>
</workbook>
</file>

<file path=xl/calcChain.xml><?xml version="1.0" encoding="utf-8"?>
<calcChain xmlns="http://schemas.openxmlformats.org/spreadsheetml/2006/main">
  <c r="K8" i="3" l="1"/>
  <c r="M8" i="3" s="1"/>
  <c r="K9" i="3"/>
  <c r="M9" i="3"/>
  <c r="K10" i="3"/>
  <c r="M10" i="3" s="1"/>
  <c r="K11" i="3"/>
  <c r="M11" i="3"/>
  <c r="E12" i="3"/>
  <c r="F12" i="3"/>
  <c r="G12" i="3"/>
  <c r="H12" i="3"/>
  <c r="H22" i="3" s="1"/>
  <c r="I12" i="3"/>
  <c r="J12" i="3"/>
  <c r="L12" i="3"/>
  <c r="L22" i="3" s="1"/>
  <c r="K13" i="3"/>
  <c r="M13" i="3" s="1"/>
  <c r="K14" i="3"/>
  <c r="M14" i="3" s="1"/>
  <c r="K15" i="3"/>
  <c r="M15" i="3" s="1"/>
  <c r="K16" i="3"/>
  <c r="M16" i="3" s="1"/>
  <c r="K17" i="3"/>
  <c r="M17" i="3" s="1"/>
  <c r="K18" i="3"/>
  <c r="M18" i="3" s="1"/>
  <c r="K19" i="3"/>
  <c r="M19" i="3" s="1"/>
  <c r="K20" i="3"/>
  <c r="M20" i="3" s="1"/>
  <c r="E21" i="3"/>
  <c r="E22" i="3" s="1"/>
  <c r="F21" i="3"/>
  <c r="G21" i="3"/>
  <c r="G22" i="3" s="1"/>
  <c r="G31" i="3" s="1"/>
  <c r="G52" i="3" s="1"/>
  <c r="G54" i="3" s="1"/>
  <c r="G58" i="3" s="1"/>
  <c r="H21" i="3"/>
  <c r="I21" i="3"/>
  <c r="I22" i="3" s="1"/>
  <c r="I31" i="3" s="1"/>
  <c r="J21" i="3"/>
  <c r="K21" i="3"/>
  <c r="M21" i="3" s="1"/>
  <c r="L21" i="3"/>
  <c r="F22" i="3"/>
  <c r="J22" i="3"/>
  <c r="K23" i="3"/>
  <c r="M23" i="3" s="1"/>
  <c r="K24" i="3"/>
  <c r="M24" i="3" s="1"/>
  <c r="K25" i="3"/>
  <c r="M25" i="3" s="1"/>
  <c r="E26" i="3"/>
  <c r="F26" i="3"/>
  <c r="G26" i="3"/>
  <c r="G30" i="3" s="1"/>
  <c r="H26" i="3"/>
  <c r="I26" i="3"/>
  <c r="J26" i="3"/>
  <c r="L26" i="3"/>
  <c r="K27" i="3"/>
  <c r="M27" i="3"/>
  <c r="K28" i="3"/>
  <c r="M28" i="3"/>
  <c r="E29" i="3"/>
  <c r="F29" i="3"/>
  <c r="K29" i="3" s="1"/>
  <c r="M29" i="3" s="1"/>
  <c r="G29" i="3"/>
  <c r="H29" i="3"/>
  <c r="H30" i="3" s="1"/>
  <c r="I29" i="3"/>
  <c r="J29" i="3"/>
  <c r="J30" i="3" s="1"/>
  <c r="L29" i="3"/>
  <c r="L30" i="3" s="1"/>
  <c r="E30" i="3"/>
  <c r="I30" i="3"/>
  <c r="K32" i="3"/>
  <c r="M32" i="3" s="1"/>
  <c r="K33" i="3"/>
  <c r="M33" i="3" s="1"/>
  <c r="K34" i="3"/>
  <c r="M34" i="3" s="1"/>
  <c r="K35" i="3"/>
  <c r="M35" i="3" s="1"/>
  <c r="K36" i="3"/>
  <c r="M36" i="3" s="1"/>
  <c r="K37" i="3"/>
  <c r="M37" i="3" s="1"/>
  <c r="K38" i="3"/>
  <c r="M38" i="3" s="1"/>
  <c r="K39" i="3"/>
  <c r="M39" i="3" s="1"/>
  <c r="K40" i="3"/>
  <c r="M40" i="3" s="1"/>
  <c r="E41" i="3"/>
  <c r="K41" i="3" s="1"/>
  <c r="M41" i="3" s="1"/>
  <c r="F41" i="3"/>
  <c r="G41" i="3"/>
  <c r="H41" i="3"/>
  <c r="I41" i="3"/>
  <c r="I51" i="3" s="1"/>
  <c r="J41" i="3"/>
  <c r="L41" i="3"/>
  <c r="K42" i="3"/>
  <c r="M42" i="3"/>
  <c r="K43" i="3"/>
  <c r="M43" i="3"/>
  <c r="K44" i="3"/>
  <c r="M44" i="3"/>
  <c r="K45" i="3"/>
  <c r="M45" i="3"/>
  <c r="K46" i="3"/>
  <c r="M46" i="3"/>
  <c r="K47" i="3"/>
  <c r="M47" i="3"/>
  <c r="K48" i="3"/>
  <c r="M48" i="3"/>
  <c r="K49" i="3"/>
  <c r="M49" i="3"/>
  <c r="E50" i="3"/>
  <c r="K50" i="3" s="1"/>
  <c r="M50" i="3" s="1"/>
  <c r="F50" i="3"/>
  <c r="F51" i="3" s="1"/>
  <c r="G50" i="3"/>
  <c r="H50" i="3"/>
  <c r="H51" i="3" s="1"/>
  <c r="I50" i="3"/>
  <c r="J50" i="3"/>
  <c r="J51" i="3" s="1"/>
  <c r="L50" i="3"/>
  <c r="L51" i="3" s="1"/>
  <c r="G51" i="3"/>
  <c r="K53" i="3"/>
  <c r="M53" i="3" s="1"/>
  <c r="K55" i="3"/>
  <c r="M55" i="3"/>
  <c r="K56" i="3"/>
  <c r="M56" i="3"/>
  <c r="K57" i="3"/>
  <c r="M57" i="3"/>
  <c r="I52" i="3" l="1"/>
  <c r="I54" i="3" s="1"/>
  <c r="I58" i="3" s="1"/>
  <c r="K22" i="3"/>
  <c r="M22" i="3" s="1"/>
  <c r="E31" i="3"/>
  <c r="H31" i="3"/>
  <c r="H52" i="3" s="1"/>
  <c r="H54" i="3" s="1"/>
  <c r="H58" i="3" s="1"/>
  <c r="J31" i="3"/>
  <c r="J52" i="3" s="1"/>
  <c r="J54" i="3" s="1"/>
  <c r="J58" i="3" s="1"/>
  <c r="K30" i="3"/>
  <c r="M30" i="3" s="1"/>
  <c r="L31" i="3"/>
  <c r="L52" i="3" s="1"/>
  <c r="L54" i="3" s="1"/>
  <c r="L58" i="3" s="1"/>
  <c r="K12" i="3"/>
  <c r="M12" i="3" s="1"/>
  <c r="K26" i="3"/>
  <c r="M26" i="3" s="1"/>
  <c r="E51" i="3"/>
  <c r="K51" i="3" s="1"/>
  <c r="M51" i="3" s="1"/>
  <c r="F30" i="3"/>
  <c r="F31" i="3" s="1"/>
  <c r="F52" i="3" s="1"/>
  <c r="F54" i="3" s="1"/>
  <c r="F58" i="3" s="1"/>
  <c r="H8" i="2"/>
  <c r="J8" i="2"/>
  <c r="H9" i="2"/>
  <c r="J9" i="2"/>
  <c r="H10" i="2"/>
  <c r="J10" i="2"/>
  <c r="H11" i="2"/>
  <c r="J11" i="2"/>
  <c r="E12" i="2"/>
  <c r="F12" i="2"/>
  <c r="H12" i="2" s="1"/>
  <c r="J12" i="2" s="1"/>
  <c r="G12" i="2"/>
  <c r="I12" i="2"/>
  <c r="H13" i="2"/>
  <c r="J13" i="2"/>
  <c r="H14" i="2"/>
  <c r="J14" i="2"/>
  <c r="H15" i="2"/>
  <c r="J15" i="2"/>
  <c r="H16" i="2"/>
  <c r="J16" i="2"/>
  <c r="H17" i="2"/>
  <c r="J17" i="2"/>
  <c r="H18" i="2"/>
  <c r="J18" i="2"/>
  <c r="H19" i="2"/>
  <c r="J19" i="2"/>
  <c r="H20" i="2"/>
  <c r="J20" i="2"/>
  <c r="E21" i="2"/>
  <c r="F21" i="2"/>
  <c r="G21" i="2"/>
  <c r="H21" i="2"/>
  <c r="J21" i="2" s="1"/>
  <c r="I21" i="2"/>
  <c r="E22" i="2"/>
  <c r="F22" i="2"/>
  <c r="H22" i="2" s="1"/>
  <c r="J22" i="2" s="1"/>
  <c r="G22" i="2"/>
  <c r="I22" i="2"/>
  <c r="H23" i="2"/>
  <c r="J23" i="2"/>
  <c r="H24" i="2"/>
  <c r="J24" i="2"/>
  <c r="H25" i="2"/>
  <c r="J25" i="2"/>
  <c r="E26" i="2"/>
  <c r="F26" i="2"/>
  <c r="H26" i="2" s="1"/>
  <c r="J26" i="2" s="1"/>
  <c r="G26" i="2"/>
  <c r="I26" i="2"/>
  <c r="H27" i="2"/>
  <c r="J27" i="2"/>
  <c r="H28" i="2"/>
  <c r="J28" i="2"/>
  <c r="E29" i="2"/>
  <c r="F29" i="2"/>
  <c r="G29" i="2"/>
  <c r="H29" i="2"/>
  <c r="J29" i="2" s="1"/>
  <c r="I29" i="2"/>
  <c r="E30" i="2"/>
  <c r="F30" i="2"/>
  <c r="H30" i="2" s="1"/>
  <c r="J30" i="2" s="1"/>
  <c r="G30" i="2"/>
  <c r="I30" i="2"/>
  <c r="E31" i="2"/>
  <c r="G31" i="2"/>
  <c r="I31" i="2"/>
  <c r="H32" i="2"/>
  <c r="J32" i="2"/>
  <c r="H33" i="2"/>
  <c r="J33" i="2"/>
  <c r="H34" i="2"/>
  <c r="J34" i="2"/>
  <c r="H35" i="2"/>
  <c r="J35" i="2"/>
  <c r="H36" i="2"/>
  <c r="J36" i="2"/>
  <c r="H37" i="2"/>
  <c r="J37" i="2"/>
  <c r="H38" i="2"/>
  <c r="J38" i="2"/>
  <c r="E39" i="2"/>
  <c r="F39" i="2"/>
  <c r="G39" i="2"/>
  <c r="H39" i="2"/>
  <c r="J39" i="2" s="1"/>
  <c r="I39" i="2"/>
  <c r="H40" i="2"/>
  <c r="J40" i="2"/>
  <c r="H41" i="2"/>
  <c r="J41" i="2"/>
  <c r="H42" i="2"/>
  <c r="J42" i="2"/>
  <c r="H43" i="2"/>
  <c r="J43" i="2"/>
  <c r="H44" i="2"/>
  <c r="J44" i="2"/>
  <c r="H45" i="2"/>
  <c r="J45" i="2"/>
  <c r="E46" i="2"/>
  <c r="F46" i="2"/>
  <c r="H46" i="2" s="1"/>
  <c r="J46" i="2" s="1"/>
  <c r="G46" i="2"/>
  <c r="I46" i="2"/>
  <c r="E47" i="2"/>
  <c r="G47" i="2"/>
  <c r="I47" i="2"/>
  <c r="E48" i="2"/>
  <c r="G48" i="2"/>
  <c r="I48" i="2"/>
  <c r="H49" i="2"/>
  <c r="J49" i="2"/>
  <c r="E50" i="2"/>
  <c r="G50" i="2"/>
  <c r="I50" i="2"/>
  <c r="H51" i="2"/>
  <c r="J51" i="2"/>
  <c r="H52" i="2"/>
  <c r="J52" i="2"/>
  <c r="H53" i="2"/>
  <c r="J53" i="2"/>
  <c r="E54" i="2"/>
  <c r="G54" i="2"/>
  <c r="I54" i="2"/>
  <c r="K31" i="3" l="1"/>
  <c r="M31" i="3" s="1"/>
  <c r="E52" i="3"/>
  <c r="F47" i="2"/>
  <c r="H47" i="2" s="1"/>
  <c r="J47" i="2" s="1"/>
  <c r="F31" i="2"/>
  <c r="G53" i="1"/>
  <c r="G52" i="1"/>
  <c r="G51" i="1"/>
  <c r="G49" i="1"/>
  <c r="F46" i="1"/>
  <c r="G46" i="1" s="1"/>
  <c r="E46" i="1"/>
  <c r="G45" i="1"/>
  <c r="G44" i="1"/>
  <c r="G43" i="1"/>
  <c r="G42" i="1"/>
  <c r="G41" i="1"/>
  <c r="G40" i="1"/>
  <c r="G39" i="1"/>
  <c r="F39" i="1"/>
  <c r="F47" i="1" s="1"/>
  <c r="E39" i="1"/>
  <c r="E47" i="1" s="1"/>
  <c r="G38" i="1"/>
  <c r="G37" i="1"/>
  <c r="G36" i="1"/>
  <c r="G35" i="1"/>
  <c r="G34" i="1"/>
  <c r="G33" i="1"/>
  <c r="G32" i="1"/>
  <c r="G29" i="1"/>
  <c r="F29" i="1"/>
  <c r="E29" i="1"/>
  <c r="G28" i="1"/>
  <c r="G27" i="1"/>
  <c r="F26" i="1"/>
  <c r="F30" i="1" s="1"/>
  <c r="E26" i="1"/>
  <c r="G26" i="1" s="1"/>
  <c r="G25" i="1"/>
  <c r="G24" i="1"/>
  <c r="G23" i="1"/>
  <c r="F22" i="1"/>
  <c r="F31" i="1" s="1"/>
  <c r="F21" i="1"/>
  <c r="E21" i="1"/>
  <c r="G21" i="1" s="1"/>
  <c r="G20" i="1"/>
  <c r="G19" i="1"/>
  <c r="G18" i="1"/>
  <c r="G17" i="1"/>
  <c r="G16" i="1"/>
  <c r="G15" i="1"/>
  <c r="G14" i="1"/>
  <c r="G13" i="1"/>
  <c r="F12" i="1"/>
  <c r="E12" i="1"/>
  <c r="E22" i="1" s="1"/>
  <c r="G11" i="1"/>
  <c r="G10" i="1"/>
  <c r="G9" i="1"/>
  <c r="G8" i="1"/>
  <c r="K52" i="3" l="1"/>
  <c r="M52" i="3" s="1"/>
  <c r="E54" i="3"/>
  <c r="H31" i="2"/>
  <c r="J31" i="2" s="1"/>
  <c r="F48" i="2"/>
  <c r="G22" i="1"/>
  <c r="E31" i="1"/>
  <c r="F48" i="1"/>
  <c r="F50" i="1" s="1"/>
  <c r="F54" i="1" s="1"/>
  <c r="G47" i="1"/>
  <c r="E30" i="1"/>
  <c r="G30" i="1" s="1"/>
  <c r="G12" i="1"/>
  <c r="E58" i="3" l="1"/>
  <c r="K58" i="3" s="1"/>
  <c r="M58" i="3" s="1"/>
  <c r="K54" i="3"/>
  <c r="M54" i="3" s="1"/>
  <c r="F50" i="2"/>
  <c r="H48" i="2"/>
  <c r="J48" i="2" s="1"/>
  <c r="G31" i="1"/>
  <c r="E48" i="1"/>
  <c r="F54" i="2" l="1"/>
  <c r="H54" i="2" s="1"/>
  <c r="J54" i="2" s="1"/>
  <c r="H50" i="2"/>
  <c r="J50" i="2" s="1"/>
  <c r="G48" i="1"/>
  <c r="E50" i="1"/>
  <c r="E54" i="1" l="1"/>
  <c r="G54" i="1" s="1"/>
  <c r="G50" i="1"/>
</calcChain>
</file>

<file path=xl/sharedStrings.xml><?xml version="1.0" encoding="utf-8"?>
<sst xmlns="http://schemas.openxmlformats.org/spreadsheetml/2006/main" count="208" uniqueCount="84">
  <si>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</si>
  <si>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</si>
  <si>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（自）平成29年4月1日  （至）平成30年3月31日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</si>
  <si>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</si>
  <si>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</si>
  <si>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</si>
  <si>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</si>
  <si>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</si>
  <si>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</si>
  <si>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</si>
  <si>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就労支援事業収益</t>
  </si>
  <si>
    <t>障害福祉サービス等事業収益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</si>
  <si>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</si>
  <si>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</si>
  <si>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</si>
  <si>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</si>
  <si>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</si>
  <si>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</si>
  <si>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</si>
  <si>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就労支援事業費用</t>
  </si>
  <si>
    <t>授産事業費用</t>
  </si>
  <si>
    <t>減価償却費</t>
  </si>
  <si>
    <t>国庫補助金等特別積立金取崩額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</si>
  <si>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</si>
  <si>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</si>
  <si>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</si>
  <si>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</si>
  <si>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</si>
  <si>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</si>
  <si>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その他のサービス活動外収益</t>
  </si>
  <si>
    <t>サービス活動外収益計（４）</t>
  </si>
  <si>
    <t>支払利息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</si>
  <si>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</si>
  <si>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</si>
  <si>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</si>
  <si>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</si>
  <si>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</si>
  <si>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</si>
  <si>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</si>
  <si>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</si>
  <si>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</si>
  <si>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</si>
  <si>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サービス区分間繰入金収益</t>
  </si>
  <si>
    <t>その他の特別収益</t>
  </si>
  <si>
    <t>特別収益計（８）</t>
  </si>
  <si>
    <t>固定資産売却損・処分損</t>
  </si>
  <si>
    <t>国庫補助金等特別積立金取崩額（除却等）</t>
  </si>
  <si>
    <t>国庫補助金等特別積立金積立額</t>
  </si>
  <si>
    <t>サービス区分間繰入金費用</t>
  </si>
  <si>
    <t>会計基準適用による過年度修正額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</si>
  <si>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</si>
  <si>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</si>
  <si>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</si>
  <si>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</si>
  <si>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</si>
  <si>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</si>
  <si>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</si>
  <si>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</si>
  <si>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</si>
  <si>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</si>
  <si>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</si>
  <si>
    <t>法人合計</t>
  </si>
  <si>
    <t>内部取引
消去</t>
    <rPh sb="0" eb="2">
      <t>ナイブ</t>
    </rPh>
    <rPh sb="2" eb="4">
      <t>トリヒキ</t>
    </rPh>
    <rPh sb="5" eb="7">
      <t>ショウキョ</t>
    </rPh>
    <phoneticPr fontId="2"/>
  </si>
  <si>
    <t>合計</t>
    <rPh sb="0" eb="2">
      <t>ゴウケイ</t>
    </rPh>
    <phoneticPr fontId="1"/>
  </si>
  <si>
    <t>収益事業</t>
    <rPh sb="0" eb="2">
      <t>シュウエキ</t>
    </rPh>
    <rPh sb="2" eb="4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</si>
  <si>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</si>
  <si>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</si>
  <si>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事業活動内訳表</t>
    <rPh sb="0" eb="2">
      <t>ジギョウ</t>
    </rPh>
    <rPh sb="2" eb="4">
      <t>カツドウ</t>
    </rPh>
    <phoneticPr fontId="4"/>
  </si>
  <si>
    <t>第二号第二様式（第二十三条第四項関係）</t>
    <rPh sb="0" eb="1">
      <t>ダイ</t>
    </rPh>
    <rPh sb="1" eb="2">
      <t>ニ</t>
    </rPh>
    <rPh sb="2" eb="3">
      <t>ゴウ</t>
    </rPh>
    <rPh sb="3" eb="5">
      <t>ダイニ</t>
    </rPh>
    <rPh sb="5" eb="7">
      <t>ヨウシキ</t>
    </rPh>
    <phoneticPr fontId="4"/>
  </si>
  <si>
    <t>拠点区分間固定資産移管費用</t>
  </si>
  <si>
    <t>拠点区分間繰入金費用</t>
  </si>
  <si>
    <t>拠点区分間固定資産移管収益</t>
  </si>
  <si>
    <t>拠点区分間繰入金収益</t>
  </si>
  <si>
    <t>事業区分合計</t>
    <rPh sb="0" eb="2">
      <t>ジギョウ</t>
    </rPh>
    <rPh sb="2" eb="4">
      <t>クブン</t>
    </rPh>
    <rPh sb="4" eb="6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</si>
  <si>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</si>
  <si>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合計</t>
    <rPh sb="0" eb="2">
      <t>ゴウケイ</t>
    </rPh>
    <phoneticPr fontId="2"/>
  </si>
  <si>
    <t>ひだまり</t>
    <phoneticPr fontId="1"/>
  </si>
  <si>
    <t>ワークセンターすくも</t>
    <phoneticPr fontId="1"/>
  </si>
  <si>
    <t>宿毛授産園</t>
    <phoneticPr fontId="1"/>
  </si>
  <si>
    <t>ピアハウスすくも</t>
    <phoneticPr fontId="1"/>
  </si>
  <si>
    <t>宿毛育成園</t>
    <phoneticPr fontId="1"/>
  </si>
  <si>
    <t>法人本部</t>
    <phoneticPr fontId="1"/>
  </si>
  <si>
    <t>社会福祉事業  事業活動内訳表</t>
    <phoneticPr fontId="4"/>
  </si>
  <si>
    <t>第二号第三様式（第二十三条第四項関係）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サン</t>
    </rPh>
    <rPh sb="5" eb="7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</si>
</sst>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4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left" vertical="top" shrinkToFit="1"/>
    </xf>
    <xf numFmtId="176" fontId="9" fillId="0" borderId="2" xfId="2" applyNumberFormat="1" applyFont="1" applyFill="1" applyBorder="1" applyAlignment="1" applyProtection="1">
      <alignment vertical="top" shrinkToFit="1"/>
      <protection locked="0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0" fontId="7" fillId="0" borderId="3" xfId="2" applyFont="1" applyFill="1" applyBorder="1" applyAlignment="1">
      <alignment horizontal="left"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1" xfId="2" applyFont="1" applyFill="1" applyBorder="1" applyAlignment="1">
      <alignment horizontal="left"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 applyProtection="1">
      <alignment vertical="center" shrinkToFit="1"/>
      <protection locked="0"/>
    </xf>
    <xf numFmtId="0" fontId="7" fillId="0" borderId="8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10" xfId="2" applyFont="1" applyFill="1" applyBorder="1" applyAlignment="1">
      <alignment horizontal="left" vertical="top" shrinkToFit="1"/>
    </xf>
    <xf numFmtId="176" fontId="9" fillId="0" borderId="10" xfId="2" applyNumberFormat="1" applyFont="1" applyFill="1" applyBorder="1" applyAlignment="1" applyProtection="1">
      <alignment vertical="top" shrinkToFit="1"/>
      <protection locked="0"/>
    </xf>
    <xf numFmtId="0" fontId="7" fillId="0" borderId="5" xfId="2" applyFont="1" applyFill="1" applyBorder="1">
      <alignment horizontal="left" vertical="top"/>
    </xf>
    <xf numFmtId="0" fontId="7" fillId="0" borderId="6" xfId="2" applyFont="1" applyFill="1" applyBorder="1" applyAlignment="1">
      <alignment horizontal="left" vertical="top" shrinkToFit="1"/>
    </xf>
    <xf numFmtId="176" fontId="9" fillId="0" borderId="6" xfId="2" applyNumberFormat="1" applyFont="1" applyFill="1" applyBorder="1" applyAlignment="1" applyProtection="1">
      <alignment vertical="top" shrinkToFit="1"/>
      <protection locked="0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left" vertical="center" textRotation="255"/>
    </xf>
    <xf numFmtId="0" fontId="7" fillId="0" borderId="3" xfId="2" applyFont="1" applyFill="1" applyBorder="1" applyAlignment="1">
      <alignment horizontal="left" vertical="center" textRotation="255"/>
    </xf>
    <xf numFmtId="0" fontId="7" fillId="0" borderId="4" xfId="2" applyFont="1" applyFill="1" applyBorder="1" applyAlignment="1">
      <alignment horizontal="left" vertical="center" textRotation="255"/>
    </xf>
    <xf numFmtId="0" fontId="7" fillId="0" borderId="2" xfId="2" applyFont="1" applyFill="1" applyBorder="1" applyAlignment="1">
      <alignment vertical="center" textRotation="255" shrinkToFit="1"/>
    </xf>
    <xf numFmtId="0" fontId="7" fillId="0" borderId="3" xfId="2" applyFont="1" applyFill="1" applyBorder="1" applyAlignment="1">
      <alignment vertical="center" textRotation="255" shrinkToFit="1"/>
    </xf>
    <xf numFmtId="0" fontId="7" fillId="0" borderId="4" xfId="2" applyFont="1" applyFill="1" applyBorder="1" applyAlignment="1">
      <alignment vertical="center" textRotation="255" shrinkToFit="1"/>
    </xf>
    <xf numFmtId="49" fontId="7" fillId="0" borderId="1" xfId="1" applyNumberFormat="1" applyFont="1" applyFill="1" applyBorder="1" applyAlignment="1">
      <alignment horizontal="center" vertical="center" shrinkToFit="1"/>
    </xf>
    <xf numFmtId="49" fontId="7" fillId="0" borderId="1" xfId="1" applyNumberFormat="1" applyFont="1" applyFill="1" applyBorder="1" applyAlignment="1">
      <alignment horizontal="center" vertical="center" wrapText="1" shrinkToFit="1"/>
    </xf>
    <xf numFmtId="49" fontId="7" fillId="0" borderId="6" xfId="1" applyNumberFormat="1" applyFont="1" applyFill="1" applyBorder="1" applyAlignment="1">
      <alignment horizontal="center" vertical="center" shrinkToFit="1"/>
    </xf>
    <xf numFmtId="49" fontId="7" fillId="0" borderId="8" xfId="1" applyNumberFormat="1" applyFont="1" applyFill="1" applyBorder="1" applyAlignment="1">
      <alignment horizontal="center" vertical="center" shrinkToFit="1"/>
    </xf>
    <xf numFmtId="49" fontId="7" fillId="0" borderId="5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showGridLines="0" workbookViewId="0"/>
  </sheetViews>
  <sheetFormatPr defaultRowHeight="13.5"/>
  <cols>
    <col min="1" max="3" width="2.875" customWidth="1"/>
    <col min="4" max="4" width="60.25" customWidth="1"/>
    <col min="5" max="7" width="20.75" customWidth="1"/>
  </cols>
  <sheetData>
    <row r="1" spans="2:7">
      <c r="B1" s="1"/>
      <c r="C1" s="1"/>
      <c r="D1" s="1"/>
      <c r="E1" s="1"/>
      <c r="F1" s="1"/>
      <c r="G1" s="1"/>
    </row>
    <row r="2" spans="2:7" ht="21">
      <c r="B2" s="2"/>
      <c r="C2" s="2"/>
      <c r="D2" s="2"/>
      <c r="E2" s="3"/>
      <c r="F2" s="3"/>
      <c r="G2" s="4" t="s">
        <v>0</v>
      </c>
    </row>
    <row r="3" spans="2:7" ht="21">
      <c r="B3" s="33" t="s">
        <v>1</v>
      </c>
      <c r="C3" s="33"/>
      <c r="D3" s="33"/>
      <c r="E3" s="33"/>
      <c r="F3" s="33"/>
      <c r="G3" s="33"/>
    </row>
    <row r="4" spans="2:7" ht="14.25">
      <c r="B4" s="6"/>
      <c r="C4" s="6"/>
      <c r="D4" s="6"/>
      <c r="E4" s="6"/>
      <c r="F4" s="6"/>
      <c r="G4" s="3"/>
    </row>
    <row r="5" spans="2:7" ht="21">
      <c r="B5" s="34" t="s">
        <v>2</v>
      </c>
      <c r="C5" s="34"/>
      <c r="D5" s="34"/>
      <c r="E5" s="34"/>
      <c r="F5" s="34"/>
      <c r="G5" s="34"/>
    </row>
    <row r="6" spans="2:7" ht="15.75">
      <c r="B6" s="7"/>
      <c r="C6" s="7"/>
      <c r="D6" s="7"/>
      <c r="E6" s="7"/>
      <c r="F6" s="3"/>
      <c r="G6" s="7" t="s">
        <v>3</v>
      </c>
    </row>
    <row r="7" spans="2:7" ht="14.25">
      <c r="B7" s="35" t="s">
        <v>4</v>
      </c>
      <c r="C7" s="35"/>
      <c r="D7" s="35"/>
      <c r="E7" s="8" t="s">
        <v>5</v>
      </c>
      <c r="F7" s="8" t="s">
        <v>6</v>
      </c>
      <c r="G7" s="8" t="s">
        <v>7</v>
      </c>
    </row>
    <row r="8" spans="2:7" ht="14.25">
      <c r="B8" s="36" t="s">
        <v>8</v>
      </c>
      <c r="C8" s="36" t="s">
        <v>9</v>
      </c>
      <c r="D8" s="9" t="s">
        <v>10</v>
      </c>
      <c r="E8" s="10">
        <v>46489520</v>
      </c>
      <c r="F8" s="11">
        <v>44737274</v>
      </c>
      <c r="G8" s="10">
        <f>E8-F8</f>
        <v>1752246</v>
      </c>
    </row>
    <row r="9" spans="2:7" ht="14.25">
      <c r="B9" s="37"/>
      <c r="C9" s="37"/>
      <c r="D9" s="12" t="s">
        <v>11</v>
      </c>
      <c r="E9" s="13">
        <v>566887481</v>
      </c>
      <c r="F9" s="14">
        <v>541315740</v>
      </c>
      <c r="G9" s="13">
        <f t="shared" ref="G9:G54" si="0">E9-F9</f>
        <v>25571741</v>
      </c>
    </row>
    <row r="10" spans="2:7" ht="14.25">
      <c r="B10" s="37"/>
      <c r="C10" s="37"/>
      <c r="D10" s="12" t="s">
        <v>12</v>
      </c>
      <c r="E10" s="13">
        <v>765300</v>
      </c>
      <c r="F10" s="14">
        <v>906000</v>
      </c>
      <c r="G10" s="13">
        <f t="shared" si="0"/>
        <v>-140700</v>
      </c>
    </row>
    <row r="11" spans="2:7" ht="14.25">
      <c r="B11" s="37"/>
      <c r="C11" s="37"/>
      <c r="D11" s="12" t="s">
        <v>13</v>
      </c>
      <c r="E11" s="13">
        <v>0</v>
      </c>
      <c r="F11" s="15">
        <v>911577</v>
      </c>
      <c r="G11" s="13">
        <f t="shared" si="0"/>
        <v>-911577</v>
      </c>
    </row>
    <row r="12" spans="2:7" ht="14.25">
      <c r="B12" s="37"/>
      <c r="C12" s="38"/>
      <c r="D12" s="16" t="s">
        <v>14</v>
      </c>
      <c r="E12" s="17">
        <f>+E8+E9+E10+E11</f>
        <v>614142301</v>
      </c>
      <c r="F12" s="18">
        <f>+F8+F9+F10+F11</f>
        <v>587870591</v>
      </c>
      <c r="G12" s="17">
        <f t="shared" si="0"/>
        <v>26271710</v>
      </c>
    </row>
    <row r="13" spans="2:7" ht="14.25">
      <c r="B13" s="37"/>
      <c r="C13" s="36" t="s">
        <v>15</v>
      </c>
      <c r="D13" s="12" t="s">
        <v>16</v>
      </c>
      <c r="E13" s="13">
        <v>346433000</v>
      </c>
      <c r="F13" s="11">
        <v>339085215</v>
      </c>
      <c r="G13" s="13">
        <f t="shared" si="0"/>
        <v>7347785</v>
      </c>
    </row>
    <row r="14" spans="2:7" ht="14.25">
      <c r="B14" s="37"/>
      <c r="C14" s="37"/>
      <c r="D14" s="12" t="s">
        <v>17</v>
      </c>
      <c r="E14" s="13">
        <v>73545751</v>
      </c>
      <c r="F14" s="14">
        <v>71980313</v>
      </c>
      <c r="G14" s="13">
        <f t="shared" si="0"/>
        <v>1565438</v>
      </c>
    </row>
    <row r="15" spans="2:7" ht="14.25">
      <c r="B15" s="37"/>
      <c r="C15" s="37"/>
      <c r="D15" s="12" t="s">
        <v>18</v>
      </c>
      <c r="E15" s="13">
        <v>60632865</v>
      </c>
      <c r="F15" s="14">
        <v>55276400</v>
      </c>
      <c r="G15" s="13">
        <f t="shared" si="0"/>
        <v>5356465</v>
      </c>
    </row>
    <row r="16" spans="2:7" ht="14.25">
      <c r="B16" s="37"/>
      <c r="C16" s="37"/>
      <c r="D16" s="12" t="s">
        <v>19</v>
      </c>
      <c r="E16" s="13">
        <v>41551492</v>
      </c>
      <c r="F16" s="14">
        <v>39179755</v>
      </c>
      <c r="G16" s="13">
        <f t="shared" si="0"/>
        <v>2371737</v>
      </c>
    </row>
    <row r="17" spans="2:7" ht="14.25">
      <c r="B17" s="37"/>
      <c r="C17" s="37"/>
      <c r="D17" s="12" t="s">
        <v>20</v>
      </c>
      <c r="E17" s="13">
        <v>0</v>
      </c>
      <c r="F17" s="14"/>
      <c r="G17" s="13">
        <f t="shared" si="0"/>
        <v>0</v>
      </c>
    </row>
    <row r="18" spans="2:7" ht="14.25">
      <c r="B18" s="37"/>
      <c r="C18" s="37"/>
      <c r="D18" s="12" t="s">
        <v>21</v>
      </c>
      <c r="E18" s="13">
        <v>61129169</v>
      </c>
      <c r="F18" s="14">
        <v>61393392</v>
      </c>
      <c r="G18" s="13">
        <f t="shared" si="0"/>
        <v>-264223</v>
      </c>
    </row>
    <row r="19" spans="2:7" ht="14.25">
      <c r="B19" s="37"/>
      <c r="C19" s="37"/>
      <c r="D19" s="12" t="s">
        <v>22</v>
      </c>
      <c r="E19" s="13">
        <v>-39357734</v>
      </c>
      <c r="F19" s="14">
        <v>-39195180</v>
      </c>
      <c r="G19" s="13">
        <f t="shared" si="0"/>
        <v>-162554</v>
      </c>
    </row>
    <row r="20" spans="2:7" ht="14.25">
      <c r="B20" s="37"/>
      <c r="C20" s="37"/>
      <c r="D20" s="12" t="s">
        <v>23</v>
      </c>
      <c r="E20" s="13">
        <v>0</v>
      </c>
      <c r="F20" s="15"/>
      <c r="G20" s="13">
        <f t="shared" si="0"/>
        <v>0</v>
      </c>
    </row>
    <row r="21" spans="2:7" ht="14.25">
      <c r="B21" s="37"/>
      <c r="C21" s="38"/>
      <c r="D21" s="16" t="s">
        <v>24</v>
      </c>
      <c r="E21" s="17">
        <f>+E13+E14+E15+E16+E17+E18+E19+E20</f>
        <v>543934543</v>
      </c>
      <c r="F21" s="18">
        <f>+F13+F14+F15+F16+F17+F18+F19+F20</f>
        <v>527719895</v>
      </c>
      <c r="G21" s="17">
        <f t="shared" si="0"/>
        <v>16214648</v>
      </c>
    </row>
    <row r="22" spans="2:7" ht="14.25">
      <c r="B22" s="38"/>
      <c r="C22" s="19" t="s">
        <v>25</v>
      </c>
      <c r="D22" s="20"/>
      <c r="E22" s="21">
        <f xml:space="preserve"> +E12 - E21</f>
        <v>70207758</v>
      </c>
      <c r="F22" s="18">
        <f xml:space="preserve"> +F12 - F21</f>
        <v>60150696</v>
      </c>
      <c r="G22" s="21">
        <f t="shared" si="0"/>
        <v>10057062</v>
      </c>
    </row>
    <row r="23" spans="2:7" ht="14.25">
      <c r="B23" s="36" t="s">
        <v>26</v>
      </c>
      <c r="C23" s="36" t="s">
        <v>9</v>
      </c>
      <c r="D23" s="12" t="s">
        <v>27</v>
      </c>
      <c r="E23" s="13">
        <v>39000</v>
      </c>
      <c r="F23" s="11">
        <v>78000</v>
      </c>
      <c r="G23" s="13">
        <f t="shared" si="0"/>
        <v>-39000</v>
      </c>
    </row>
    <row r="24" spans="2:7" ht="14.25">
      <c r="B24" s="37"/>
      <c r="C24" s="37"/>
      <c r="D24" s="12" t="s">
        <v>28</v>
      </c>
      <c r="E24" s="13">
        <v>365864</v>
      </c>
      <c r="F24" s="14">
        <v>356694</v>
      </c>
      <c r="G24" s="13">
        <f t="shared" si="0"/>
        <v>9170</v>
      </c>
    </row>
    <row r="25" spans="2:7" ht="14.25">
      <c r="B25" s="37"/>
      <c r="C25" s="37"/>
      <c r="D25" s="12" t="s">
        <v>29</v>
      </c>
      <c r="E25" s="13">
        <v>3654526</v>
      </c>
      <c r="F25" s="15">
        <v>5063922</v>
      </c>
      <c r="G25" s="13">
        <f t="shared" si="0"/>
        <v>-1409396</v>
      </c>
    </row>
    <row r="26" spans="2:7" ht="14.25">
      <c r="B26" s="37"/>
      <c r="C26" s="38"/>
      <c r="D26" s="16" t="s">
        <v>30</v>
      </c>
      <c r="E26" s="17">
        <f>+E23+E24+E25</f>
        <v>4059390</v>
      </c>
      <c r="F26" s="18">
        <f>+F23+F24+F25</f>
        <v>5498616</v>
      </c>
      <c r="G26" s="17">
        <f t="shared" si="0"/>
        <v>-1439226</v>
      </c>
    </row>
    <row r="27" spans="2:7" ht="14.25">
      <c r="B27" s="37"/>
      <c r="C27" s="36" t="s">
        <v>15</v>
      </c>
      <c r="D27" s="12" t="s">
        <v>31</v>
      </c>
      <c r="E27" s="13">
        <v>544321</v>
      </c>
      <c r="F27" s="11">
        <v>667057</v>
      </c>
      <c r="G27" s="13">
        <f t="shared" si="0"/>
        <v>-122736</v>
      </c>
    </row>
    <row r="28" spans="2:7" ht="14.25">
      <c r="B28" s="37"/>
      <c r="C28" s="37"/>
      <c r="D28" s="12" t="s">
        <v>32</v>
      </c>
      <c r="E28" s="13">
        <v>1229332</v>
      </c>
      <c r="F28" s="15">
        <v>1404184</v>
      </c>
      <c r="G28" s="13">
        <f t="shared" si="0"/>
        <v>-174852</v>
      </c>
    </row>
    <row r="29" spans="2:7" ht="14.25">
      <c r="B29" s="37"/>
      <c r="C29" s="38"/>
      <c r="D29" s="16" t="s">
        <v>33</v>
      </c>
      <c r="E29" s="17">
        <f>+E27+E28</f>
        <v>1773653</v>
      </c>
      <c r="F29" s="18">
        <f>+F27+F28</f>
        <v>2071241</v>
      </c>
      <c r="G29" s="17">
        <f t="shared" si="0"/>
        <v>-297588</v>
      </c>
    </row>
    <row r="30" spans="2:7" ht="14.25">
      <c r="B30" s="38"/>
      <c r="C30" s="19" t="s">
        <v>34</v>
      </c>
      <c r="D30" s="22"/>
      <c r="E30" s="23">
        <f xml:space="preserve"> +E26 - E29</f>
        <v>2285737</v>
      </c>
      <c r="F30" s="18">
        <f xml:space="preserve"> +F26 - F29</f>
        <v>3427375</v>
      </c>
      <c r="G30" s="23">
        <f t="shared" si="0"/>
        <v>-1141638</v>
      </c>
    </row>
    <row r="31" spans="2:7" ht="14.25">
      <c r="B31" s="19" t="s">
        <v>35</v>
      </c>
      <c r="C31" s="24"/>
      <c r="D31" s="20"/>
      <c r="E31" s="21">
        <f xml:space="preserve"> +E22 +E30</f>
        <v>72493495</v>
      </c>
      <c r="F31" s="18">
        <f xml:space="preserve"> +F22 +F30</f>
        <v>63578071</v>
      </c>
      <c r="G31" s="21">
        <f t="shared" si="0"/>
        <v>8915424</v>
      </c>
    </row>
    <row r="32" spans="2:7" ht="14.25">
      <c r="B32" s="36" t="s">
        <v>36</v>
      </c>
      <c r="C32" s="36" t="s">
        <v>9</v>
      </c>
      <c r="D32" s="12" t="s">
        <v>37</v>
      </c>
      <c r="E32" s="13">
        <v>9120900</v>
      </c>
      <c r="F32" s="11">
        <v>2377900</v>
      </c>
      <c r="G32" s="13">
        <f t="shared" si="0"/>
        <v>6743000</v>
      </c>
    </row>
    <row r="33" spans="2:7" ht="14.25">
      <c r="B33" s="37"/>
      <c r="C33" s="37"/>
      <c r="D33" s="12" t="s">
        <v>38</v>
      </c>
      <c r="E33" s="13">
        <v>0</v>
      </c>
      <c r="F33" s="14">
        <v>2620000</v>
      </c>
      <c r="G33" s="13">
        <f t="shared" si="0"/>
        <v>-2620000</v>
      </c>
    </row>
    <row r="34" spans="2:7" ht="14.25">
      <c r="B34" s="37"/>
      <c r="C34" s="37"/>
      <c r="D34" s="12" t="s">
        <v>39</v>
      </c>
      <c r="E34" s="13">
        <v>0</v>
      </c>
      <c r="F34" s="14">
        <v>0</v>
      </c>
      <c r="G34" s="13">
        <f t="shared" si="0"/>
        <v>0</v>
      </c>
    </row>
    <row r="35" spans="2:7" ht="14.25">
      <c r="B35" s="37"/>
      <c r="C35" s="37"/>
      <c r="D35" s="12" t="s">
        <v>40</v>
      </c>
      <c r="E35" s="13">
        <v>0</v>
      </c>
      <c r="F35" s="14">
        <v>0</v>
      </c>
      <c r="G35" s="13">
        <f t="shared" si="0"/>
        <v>0</v>
      </c>
    </row>
    <row r="36" spans="2:7" ht="14.25">
      <c r="B36" s="37"/>
      <c r="C36" s="37"/>
      <c r="D36" s="12" t="s">
        <v>41</v>
      </c>
      <c r="E36" s="13">
        <v>0</v>
      </c>
      <c r="F36" s="14">
        <v>50000</v>
      </c>
      <c r="G36" s="13">
        <f t="shared" si="0"/>
        <v>-50000</v>
      </c>
    </row>
    <row r="37" spans="2:7" ht="14.25">
      <c r="B37" s="37"/>
      <c r="C37" s="37"/>
      <c r="D37" s="12" t="s">
        <v>42</v>
      </c>
      <c r="E37" s="13">
        <v>0</v>
      </c>
      <c r="F37" s="14">
        <v>0</v>
      </c>
      <c r="G37" s="13">
        <f t="shared" si="0"/>
        <v>0</v>
      </c>
    </row>
    <row r="38" spans="2:7" ht="14.25">
      <c r="B38" s="37"/>
      <c r="C38" s="37"/>
      <c r="D38" s="12" t="s">
        <v>43</v>
      </c>
      <c r="E38" s="13">
        <v>0</v>
      </c>
      <c r="F38" s="15">
        <v>2048186</v>
      </c>
      <c r="G38" s="13">
        <f t="shared" si="0"/>
        <v>-2048186</v>
      </c>
    </row>
    <row r="39" spans="2:7" ht="14.25">
      <c r="B39" s="37"/>
      <c r="C39" s="38"/>
      <c r="D39" s="16" t="s">
        <v>44</v>
      </c>
      <c r="E39" s="17">
        <f>+E32+E33+E34+E35+E36+E37+E38</f>
        <v>9120900</v>
      </c>
      <c r="F39" s="18">
        <f>+F32+F33+F34+F35+F36+F37+F38</f>
        <v>7096086</v>
      </c>
      <c r="G39" s="17">
        <f t="shared" si="0"/>
        <v>2024814</v>
      </c>
    </row>
    <row r="40" spans="2:7" ht="14.25">
      <c r="B40" s="37"/>
      <c r="C40" s="36" t="s">
        <v>15</v>
      </c>
      <c r="D40" s="12" t="s">
        <v>45</v>
      </c>
      <c r="E40" s="13">
        <v>2</v>
      </c>
      <c r="F40" s="11">
        <v>111682</v>
      </c>
      <c r="G40" s="13">
        <f t="shared" si="0"/>
        <v>-111680</v>
      </c>
    </row>
    <row r="41" spans="2:7" ht="14.25">
      <c r="B41" s="37"/>
      <c r="C41" s="37"/>
      <c r="D41" s="12" t="s">
        <v>46</v>
      </c>
      <c r="E41" s="13">
        <v>0</v>
      </c>
      <c r="F41" s="14">
        <v>0</v>
      </c>
      <c r="G41" s="13">
        <f t="shared" si="0"/>
        <v>0</v>
      </c>
    </row>
    <row r="42" spans="2:7" ht="14.25">
      <c r="B42" s="37"/>
      <c r="C42" s="37"/>
      <c r="D42" s="12" t="s">
        <v>47</v>
      </c>
      <c r="E42" s="13">
        <v>6036678</v>
      </c>
      <c r="F42" s="14">
        <v>1620000</v>
      </c>
      <c r="G42" s="13">
        <f t="shared" si="0"/>
        <v>4416678</v>
      </c>
    </row>
    <row r="43" spans="2:7" ht="14.25">
      <c r="B43" s="37"/>
      <c r="C43" s="37"/>
      <c r="D43" s="12" t="s">
        <v>48</v>
      </c>
      <c r="E43" s="13">
        <v>0</v>
      </c>
      <c r="F43" s="14">
        <v>0</v>
      </c>
      <c r="G43" s="13">
        <f t="shared" si="0"/>
        <v>0</v>
      </c>
    </row>
    <row r="44" spans="2:7" ht="14.25">
      <c r="B44" s="37"/>
      <c r="C44" s="37"/>
      <c r="D44" s="12" t="s">
        <v>49</v>
      </c>
      <c r="E44" s="13">
        <v>1955262</v>
      </c>
      <c r="F44" s="14">
        <v>1778596</v>
      </c>
      <c r="G44" s="13">
        <f t="shared" si="0"/>
        <v>176666</v>
      </c>
    </row>
    <row r="45" spans="2:7" ht="14.25">
      <c r="B45" s="37"/>
      <c r="C45" s="37"/>
      <c r="D45" s="12" t="s">
        <v>50</v>
      </c>
      <c r="E45" s="13">
        <v>0</v>
      </c>
      <c r="F45" s="15">
        <v>0</v>
      </c>
      <c r="G45" s="13">
        <f t="shared" si="0"/>
        <v>0</v>
      </c>
    </row>
    <row r="46" spans="2:7" ht="14.25">
      <c r="B46" s="37"/>
      <c r="C46" s="38"/>
      <c r="D46" s="16" t="s">
        <v>51</v>
      </c>
      <c r="E46" s="17">
        <f>+E40+E41+E42+E43+E44+E45</f>
        <v>7991942</v>
      </c>
      <c r="F46" s="18">
        <f>+F40+F41+F42+F43+F44+F45</f>
        <v>3510278</v>
      </c>
      <c r="G46" s="17">
        <f t="shared" si="0"/>
        <v>4481664</v>
      </c>
    </row>
    <row r="47" spans="2:7" ht="14.25">
      <c r="B47" s="38"/>
      <c r="C47" s="25" t="s">
        <v>52</v>
      </c>
      <c r="D47" s="26"/>
      <c r="E47" s="27">
        <f xml:space="preserve"> +E39 - E46</f>
        <v>1128958</v>
      </c>
      <c r="F47" s="18">
        <f xml:space="preserve"> +F39 - F46</f>
        <v>3585808</v>
      </c>
      <c r="G47" s="27">
        <f t="shared" si="0"/>
        <v>-2456850</v>
      </c>
    </row>
    <row r="48" spans="2:7" ht="14.25">
      <c r="B48" s="19" t="s">
        <v>53</v>
      </c>
      <c r="C48" s="28"/>
      <c r="D48" s="29"/>
      <c r="E48" s="30">
        <f xml:space="preserve"> +E31 +E47</f>
        <v>73622453</v>
      </c>
      <c r="F48" s="18">
        <f xml:space="preserve"> +F31 +F47</f>
        <v>67163879</v>
      </c>
      <c r="G48" s="30">
        <f t="shared" si="0"/>
        <v>6458574</v>
      </c>
    </row>
    <row r="49" spans="2:7" ht="14.25">
      <c r="B49" s="39" t="s">
        <v>54</v>
      </c>
      <c r="C49" s="28" t="s">
        <v>55</v>
      </c>
      <c r="D49" s="29"/>
      <c r="E49" s="30">
        <v>533183064</v>
      </c>
      <c r="F49" s="18">
        <v>503691408</v>
      </c>
      <c r="G49" s="30">
        <f t="shared" si="0"/>
        <v>29491656</v>
      </c>
    </row>
    <row r="50" spans="2:7" ht="14.25">
      <c r="B50" s="40"/>
      <c r="C50" s="28" t="s">
        <v>56</v>
      </c>
      <c r="D50" s="29"/>
      <c r="E50" s="30">
        <f xml:space="preserve"> +E48 +E49</f>
        <v>606805517</v>
      </c>
      <c r="F50" s="18">
        <f xml:space="preserve"> +F48 +F49</f>
        <v>570855287</v>
      </c>
      <c r="G50" s="30">
        <f t="shared" si="0"/>
        <v>35950230</v>
      </c>
    </row>
    <row r="51" spans="2:7" ht="14.25">
      <c r="B51" s="40"/>
      <c r="C51" s="28" t="s">
        <v>57</v>
      </c>
      <c r="D51" s="29"/>
      <c r="E51" s="30">
        <v>0</v>
      </c>
      <c r="F51" s="18">
        <v>0</v>
      </c>
      <c r="G51" s="30">
        <f t="shared" si="0"/>
        <v>0</v>
      </c>
    </row>
    <row r="52" spans="2:7" ht="14.25">
      <c r="B52" s="40"/>
      <c r="C52" s="28" t="s">
        <v>58</v>
      </c>
      <c r="D52" s="29"/>
      <c r="E52" s="30">
        <v>2681719</v>
      </c>
      <c r="F52" s="18">
        <v>2826500</v>
      </c>
      <c r="G52" s="30">
        <f t="shared" si="0"/>
        <v>-144781</v>
      </c>
    </row>
    <row r="53" spans="2:7" ht="14.25">
      <c r="B53" s="40"/>
      <c r="C53" s="28" t="s">
        <v>59</v>
      </c>
      <c r="D53" s="29"/>
      <c r="E53" s="30">
        <v>48194206</v>
      </c>
      <c r="F53" s="18">
        <v>40498723</v>
      </c>
      <c r="G53" s="30">
        <f t="shared" si="0"/>
        <v>7695483</v>
      </c>
    </row>
    <row r="54" spans="2:7" ht="14.25">
      <c r="B54" s="41"/>
      <c r="C54" s="28" t="s">
        <v>60</v>
      </c>
      <c r="D54" s="29"/>
      <c r="E54" s="30">
        <f xml:space="preserve"> +E50 +E51 +E52 - E53</f>
        <v>561293030</v>
      </c>
      <c r="F54" s="18">
        <f xml:space="preserve"> +F50 +F51 +F52 - F53</f>
        <v>533183064</v>
      </c>
      <c r="G54" s="30">
        <f t="shared" si="0"/>
        <v>28109966</v>
      </c>
    </row>
  </sheetData>
  <mergeCells count="13">
    <mergeCell ref="B49:B54"/>
    <mergeCell ref="B23:B30"/>
    <mergeCell ref="C23:C26"/>
    <mergeCell ref="C27:C29"/>
    <mergeCell ref="B32:B47"/>
    <mergeCell ref="C32:C39"/>
    <mergeCell ref="C40:C46"/>
    <mergeCell ref="B3:G3"/>
    <mergeCell ref="B5:G5"/>
    <mergeCell ref="B7:D7"/>
    <mergeCell ref="B8:B22"/>
    <mergeCell ref="C8:C12"/>
    <mergeCell ref="C13:C21"/>
  </mergeCells>
  <phoneticPr fontId="1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4"/>
  <sheetViews>
    <sheetView showGridLines="0" workbookViewId="0"/>
  </sheetViews>
  <sheetFormatPr defaultRowHeight="13.5"/>
  <cols>
    <col min="1" max="3" width="2.875" customWidth="1"/>
    <col min="4" max="4" width="59.25" customWidth="1"/>
    <col min="5" max="10" width="20.75" customWidth="1"/>
  </cols>
  <sheetData>
    <row r="1" spans="2:10">
      <c r="B1" s="1"/>
      <c r="C1" s="1"/>
      <c r="D1" s="1"/>
      <c r="E1" s="1"/>
      <c r="F1" s="1"/>
      <c r="G1" s="1"/>
      <c r="H1" s="1"/>
      <c r="I1" s="1"/>
      <c r="J1" s="1"/>
    </row>
    <row r="2" spans="2:10" ht="21">
      <c r="B2" s="5"/>
      <c r="C2" s="5"/>
      <c r="D2" s="5"/>
      <c r="E2" s="5"/>
      <c r="F2" s="3"/>
      <c r="G2" s="3"/>
      <c r="H2" s="3"/>
      <c r="I2" s="32"/>
      <c r="J2" s="4" t="s">
        <v>68</v>
      </c>
    </row>
    <row r="3" spans="2:10" ht="21">
      <c r="B3" s="33" t="s">
        <v>67</v>
      </c>
      <c r="C3" s="33"/>
      <c r="D3" s="33"/>
      <c r="E3" s="33"/>
      <c r="F3" s="33"/>
      <c r="G3" s="33"/>
      <c r="H3" s="33"/>
      <c r="I3" s="33"/>
      <c r="J3" s="33"/>
    </row>
    <row r="4" spans="2:10" ht="14.25">
      <c r="B4" s="6"/>
      <c r="C4" s="6"/>
      <c r="D4" s="6"/>
      <c r="E4" s="6"/>
      <c r="F4" s="6"/>
      <c r="G4" s="6"/>
      <c r="H4" s="6"/>
      <c r="I4" s="3"/>
      <c r="J4" s="3"/>
    </row>
    <row r="5" spans="2:10" ht="21">
      <c r="B5" s="34" t="s">
        <v>2</v>
      </c>
      <c r="C5" s="34"/>
      <c r="D5" s="34"/>
      <c r="E5" s="34"/>
      <c r="F5" s="34"/>
      <c r="G5" s="34"/>
      <c r="H5" s="34"/>
      <c r="I5" s="34"/>
      <c r="J5" s="34"/>
    </row>
    <row r="6" spans="2:10" ht="15.75">
      <c r="B6" s="7"/>
      <c r="C6" s="7"/>
      <c r="D6" s="7"/>
      <c r="E6" s="7"/>
      <c r="F6" s="7"/>
      <c r="G6" s="7"/>
      <c r="H6" s="3"/>
      <c r="I6" s="3"/>
      <c r="J6" s="7" t="s">
        <v>3</v>
      </c>
    </row>
    <row r="7" spans="2:10" ht="14.25">
      <c r="B7" s="35" t="s">
        <v>4</v>
      </c>
      <c r="C7" s="35"/>
      <c r="D7" s="35"/>
      <c r="E7" s="8" t="s">
        <v>66</v>
      </c>
      <c r="F7" s="8" t="s">
        <v>65</v>
      </c>
      <c r="G7" s="8" t="s">
        <v>64</v>
      </c>
      <c r="H7" s="8" t="s">
        <v>63</v>
      </c>
      <c r="I7" s="8" t="s">
        <v>62</v>
      </c>
      <c r="J7" s="8" t="s">
        <v>61</v>
      </c>
    </row>
    <row r="8" spans="2:10" ht="14.25">
      <c r="B8" s="36" t="s">
        <v>8</v>
      </c>
      <c r="C8" s="36" t="s">
        <v>9</v>
      </c>
      <c r="D8" s="9" t="s">
        <v>10</v>
      </c>
      <c r="E8" s="10">
        <v>46489520</v>
      </c>
      <c r="F8" s="10"/>
      <c r="G8" s="10"/>
      <c r="H8" s="10">
        <f t="shared" ref="H8:H54" si="0">E8+F8+G8</f>
        <v>46489520</v>
      </c>
      <c r="I8" s="11"/>
      <c r="J8" s="10">
        <f t="shared" ref="J8:J54" si="1">H8-I8</f>
        <v>46489520</v>
      </c>
    </row>
    <row r="9" spans="2:10" ht="14.25">
      <c r="B9" s="37"/>
      <c r="C9" s="37"/>
      <c r="D9" s="12" t="s">
        <v>11</v>
      </c>
      <c r="E9" s="13">
        <v>566887481</v>
      </c>
      <c r="F9" s="13"/>
      <c r="G9" s="13"/>
      <c r="H9" s="13">
        <f t="shared" si="0"/>
        <v>566887481</v>
      </c>
      <c r="I9" s="14"/>
      <c r="J9" s="13">
        <f t="shared" si="1"/>
        <v>566887481</v>
      </c>
    </row>
    <row r="10" spans="2:10" ht="14.25">
      <c r="B10" s="37"/>
      <c r="C10" s="37"/>
      <c r="D10" s="12" t="s">
        <v>12</v>
      </c>
      <c r="E10" s="13">
        <v>765300</v>
      </c>
      <c r="F10" s="13"/>
      <c r="G10" s="13"/>
      <c r="H10" s="13">
        <f t="shared" si="0"/>
        <v>765300</v>
      </c>
      <c r="I10" s="14"/>
      <c r="J10" s="13">
        <f t="shared" si="1"/>
        <v>765300</v>
      </c>
    </row>
    <row r="11" spans="2:10" ht="14.25">
      <c r="B11" s="37"/>
      <c r="C11" s="37"/>
      <c r="D11" s="12" t="s">
        <v>13</v>
      </c>
      <c r="E11" s="13"/>
      <c r="F11" s="13"/>
      <c r="G11" s="13"/>
      <c r="H11" s="13">
        <f t="shared" si="0"/>
        <v>0</v>
      </c>
      <c r="I11" s="15"/>
      <c r="J11" s="13">
        <f t="shared" si="1"/>
        <v>0</v>
      </c>
    </row>
    <row r="12" spans="2:10" ht="14.25">
      <c r="B12" s="37"/>
      <c r="C12" s="38"/>
      <c r="D12" s="16" t="s">
        <v>14</v>
      </c>
      <c r="E12" s="17">
        <f>+E8+E9+E10+E11</f>
        <v>614142301</v>
      </c>
      <c r="F12" s="17">
        <f>+F8+F9+F10+F11</f>
        <v>0</v>
      </c>
      <c r="G12" s="17">
        <f>+G8+G9+G10+G11</f>
        <v>0</v>
      </c>
      <c r="H12" s="17">
        <f t="shared" si="0"/>
        <v>614142301</v>
      </c>
      <c r="I12" s="18">
        <f>+I8+I9+I10+I11</f>
        <v>0</v>
      </c>
      <c r="J12" s="17">
        <f t="shared" si="1"/>
        <v>614142301</v>
      </c>
    </row>
    <row r="13" spans="2:10" ht="14.25">
      <c r="B13" s="37"/>
      <c r="C13" s="36" t="s">
        <v>15</v>
      </c>
      <c r="D13" s="12" t="s">
        <v>16</v>
      </c>
      <c r="E13" s="13">
        <v>346433000</v>
      </c>
      <c r="F13" s="13"/>
      <c r="G13" s="13"/>
      <c r="H13" s="13">
        <f t="shared" si="0"/>
        <v>346433000</v>
      </c>
      <c r="I13" s="11"/>
      <c r="J13" s="13">
        <f t="shared" si="1"/>
        <v>346433000</v>
      </c>
    </row>
    <row r="14" spans="2:10" ht="14.25">
      <c r="B14" s="37"/>
      <c r="C14" s="37"/>
      <c r="D14" s="12" t="s">
        <v>17</v>
      </c>
      <c r="E14" s="13">
        <v>73545751</v>
      </c>
      <c r="F14" s="13"/>
      <c r="G14" s="13"/>
      <c r="H14" s="13">
        <f t="shared" si="0"/>
        <v>73545751</v>
      </c>
      <c r="I14" s="14"/>
      <c r="J14" s="13">
        <f t="shared" si="1"/>
        <v>73545751</v>
      </c>
    </row>
    <row r="15" spans="2:10" ht="14.25">
      <c r="B15" s="37"/>
      <c r="C15" s="37"/>
      <c r="D15" s="12" t="s">
        <v>18</v>
      </c>
      <c r="E15" s="13">
        <v>60632865</v>
      </c>
      <c r="F15" s="13"/>
      <c r="G15" s="13"/>
      <c r="H15" s="13">
        <f t="shared" si="0"/>
        <v>60632865</v>
      </c>
      <c r="I15" s="14"/>
      <c r="J15" s="13">
        <f t="shared" si="1"/>
        <v>60632865</v>
      </c>
    </row>
    <row r="16" spans="2:10" ht="14.25">
      <c r="B16" s="37"/>
      <c r="C16" s="37"/>
      <c r="D16" s="12" t="s">
        <v>19</v>
      </c>
      <c r="E16" s="13">
        <v>41551492</v>
      </c>
      <c r="F16" s="13"/>
      <c r="G16" s="13"/>
      <c r="H16" s="13">
        <f t="shared" si="0"/>
        <v>41551492</v>
      </c>
      <c r="I16" s="14"/>
      <c r="J16" s="13">
        <f t="shared" si="1"/>
        <v>41551492</v>
      </c>
    </row>
    <row r="17" spans="2:10" ht="14.25">
      <c r="B17" s="37"/>
      <c r="C17" s="37"/>
      <c r="D17" s="12" t="s">
        <v>20</v>
      </c>
      <c r="E17" s="13"/>
      <c r="F17" s="13"/>
      <c r="G17" s="13"/>
      <c r="H17" s="13">
        <f t="shared" si="0"/>
        <v>0</v>
      </c>
      <c r="I17" s="14"/>
      <c r="J17" s="13">
        <f t="shared" si="1"/>
        <v>0</v>
      </c>
    </row>
    <row r="18" spans="2:10" ht="14.25">
      <c r="B18" s="37"/>
      <c r="C18" s="37"/>
      <c r="D18" s="12" t="s">
        <v>21</v>
      </c>
      <c r="E18" s="13">
        <v>61129169</v>
      </c>
      <c r="F18" s="13"/>
      <c r="G18" s="13"/>
      <c r="H18" s="13">
        <f t="shared" si="0"/>
        <v>61129169</v>
      </c>
      <c r="I18" s="14"/>
      <c r="J18" s="13">
        <f t="shared" si="1"/>
        <v>61129169</v>
      </c>
    </row>
    <row r="19" spans="2:10" ht="14.25">
      <c r="B19" s="37"/>
      <c r="C19" s="37"/>
      <c r="D19" s="12" t="s">
        <v>22</v>
      </c>
      <c r="E19" s="13">
        <v>-39357734</v>
      </c>
      <c r="F19" s="13"/>
      <c r="G19" s="13"/>
      <c r="H19" s="13">
        <f t="shared" si="0"/>
        <v>-39357734</v>
      </c>
      <c r="I19" s="14"/>
      <c r="J19" s="13">
        <f t="shared" si="1"/>
        <v>-39357734</v>
      </c>
    </row>
    <row r="20" spans="2:10" ht="14.25">
      <c r="B20" s="37"/>
      <c r="C20" s="37"/>
      <c r="D20" s="12" t="s">
        <v>23</v>
      </c>
      <c r="E20" s="13"/>
      <c r="F20" s="13"/>
      <c r="G20" s="13"/>
      <c r="H20" s="13">
        <f t="shared" si="0"/>
        <v>0</v>
      </c>
      <c r="I20" s="15"/>
      <c r="J20" s="13">
        <f t="shared" si="1"/>
        <v>0</v>
      </c>
    </row>
    <row r="21" spans="2:10" ht="14.25">
      <c r="B21" s="37"/>
      <c r="C21" s="38"/>
      <c r="D21" s="16" t="s">
        <v>24</v>
      </c>
      <c r="E21" s="17">
        <f>+E13+E14+E15+E16+E17+E18+E19+E20</f>
        <v>543934543</v>
      </c>
      <c r="F21" s="17">
        <f>+F13+F14+F15+F16+F17+F18+F19+F20</f>
        <v>0</v>
      </c>
      <c r="G21" s="17">
        <f>+G13+G14+G15+G16+G17+G18+G19+G20</f>
        <v>0</v>
      </c>
      <c r="H21" s="17">
        <f t="shared" si="0"/>
        <v>543934543</v>
      </c>
      <c r="I21" s="18">
        <f>+I13+I14+I15+I16+I17+I18+I19+I20</f>
        <v>0</v>
      </c>
      <c r="J21" s="17">
        <f t="shared" si="1"/>
        <v>543934543</v>
      </c>
    </row>
    <row r="22" spans="2:10" ht="14.25">
      <c r="B22" s="38"/>
      <c r="C22" s="19" t="s">
        <v>25</v>
      </c>
      <c r="D22" s="20"/>
      <c r="E22" s="21">
        <f xml:space="preserve"> +E12 - E21</f>
        <v>70207758</v>
      </c>
      <c r="F22" s="21">
        <f xml:space="preserve"> +F12 - F21</f>
        <v>0</v>
      </c>
      <c r="G22" s="21">
        <f xml:space="preserve"> +G12 - G21</f>
        <v>0</v>
      </c>
      <c r="H22" s="21">
        <f t="shared" si="0"/>
        <v>70207758</v>
      </c>
      <c r="I22" s="18">
        <f xml:space="preserve"> +I12 - I21</f>
        <v>0</v>
      </c>
      <c r="J22" s="21">
        <f t="shared" si="1"/>
        <v>70207758</v>
      </c>
    </row>
    <row r="23" spans="2:10" ht="14.25">
      <c r="B23" s="36" t="s">
        <v>26</v>
      </c>
      <c r="C23" s="36" t="s">
        <v>9</v>
      </c>
      <c r="D23" s="12" t="s">
        <v>27</v>
      </c>
      <c r="E23" s="13">
        <v>39000</v>
      </c>
      <c r="F23" s="13"/>
      <c r="G23" s="13"/>
      <c r="H23" s="13">
        <f t="shared" si="0"/>
        <v>39000</v>
      </c>
      <c r="I23" s="11"/>
      <c r="J23" s="13">
        <f t="shared" si="1"/>
        <v>39000</v>
      </c>
    </row>
    <row r="24" spans="2:10" ht="14.25">
      <c r="B24" s="37"/>
      <c r="C24" s="37"/>
      <c r="D24" s="12" t="s">
        <v>28</v>
      </c>
      <c r="E24" s="13">
        <v>365864</v>
      </c>
      <c r="F24" s="13"/>
      <c r="G24" s="13"/>
      <c r="H24" s="13">
        <f t="shared" si="0"/>
        <v>365864</v>
      </c>
      <c r="I24" s="14"/>
      <c r="J24" s="13">
        <f t="shared" si="1"/>
        <v>365864</v>
      </c>
    </row>
    <row r="25" spans="2:10" ht="14.25">
      <c r="B25" s="37"/>
      <c r="C25" s="37"/>
      <c r="D25" s="12" t="s">
        <v>29</v>
      </c>
      <c r="E25" s="13">
        <v>3654526</v>
      </c>
      <c r="F25" s="13"/>
      <c r="G25" s="13"/>
      <c r="H25" s="13">
        <f t="shared" si="0"/>
        <v>3654526</v>
      </c>
      <c r="I25" s="15"/>
      <c r="J25" s="13">
        <f t="shared" si="1"/>
        <v>3654526</v>
      </c>
    </row>
    <row r="26" spans="2:10" ht="14.25">
      <c r="B26" s="37"/>
      <c r="C26" s="38"/>
      <c r="D26" s="16" t="s">
        <v>30</v>
      </c>
      <c r="E26" s="17">
        <f>+E23+E24+E25</f>
        <v>4059390</v>
      </c>
      <c r="F26" s="17">
        <f>+F23+F24+F25</f>
        <v>0</v>
      </c>
      <c r="G26" s="17">
        <f>+G23+G24+G25</f>
        <v>0</v>
      </c>
      <c r="H26" s="17">
        <f t="shared" si="0"/>
        <v>4059390</v>
      </c>
      <c r="I26" s="18">
        <f>+I23+I24+I25</f>
        <v>0</v>
      </c>
      <c r="J26" s="17">
        <f t="shared" si="1"/>
        <v>4059390</v>
      </c>
    </row>
    <row r="27" spans="2:10" ht="14.25">
      <c r="B27" s="37"/>
      <c r="C27" s="36" t="s">
        <v>15</v>
      </c>
      <c r="D27" s="12" t="s">
        <v>31</v>
      </c>
      <c r="E27" s="13">
        <v>544321</v>
      </c>
      <c r="F27" s="13"/>
      <c r="G27" s="13"/>
      <c r="H27" s="13">
        <f t="shared" si="0"/>
        <v>544321</v>
      </c>
      <c r="I27" s="11"/>
      <c r="J27" s="13">
        <f t="shared" si="1"/>
        <v>544321</v>
      </c>
    </row>
    <row r="28" spans="2:10" ht="14.25">
      <c r="B28" s="37"/>
      <c r="C28" s="37"/>
      <c r="D28" s="12" t="s">
        <v>32</v>
      </c>
      <c r="E28" s="13">
        <v>1229332</v>
      </c>
      <c r="F28" s="13"/>
      <c r="G28" s="13"/>
      <c r="H28" s="13">
        <f t="shared" si="0"/>
        <v>1229332</v>
      </c>
      <c r="I28" s="15"/>
      <c r="J28" s="13">
        <f t="shared" si="1"/>
        <v>1229332</v>
      </c>
    </row>
    <row r="29" spans="2:10" ht="14.25">
      <c r="B29" s="37"/>
      <c r="C29" s="38"/>
      <c r="D29" s="16" t="s">
        <v>33</v>
      </c>
      <c r="E29" s="17">
        <f>+E27+E28</f>
        <v>1773653</v>
      </c>
      <c r="F29" s="17">
        <f>+F27+F28</f>
        <v>0</v>
      </c>
      <c r="G29" s="17">
        <f>+G27+G28</f>
        <v>0</v>
      </c>
      <c r="H29" s="17">
        <f t="shared" si="0"/>
        <v>1773653</v>
      </c>
      <c r="I29" s="18">
        <f>+I27+I28</f>
        <v>0</v>
      </c>
      <c r="J29" s="17">
        <f t="shared" si="1"/>
        <v>1773653</v>
      </c>
    </row>
    <row r="30" spans="2:10" ht="14.25">
      <c r="B30" s="38"/>
      <c r="C30" s="19" t="s">
        <v>34</v>
      </c>
      <c r="D30" s="22"/>
      <c r="E30" s="23">
        <f xml:space="preserve"> +E26 - E29</f>
        <v>2285737</v>
      </c>
      <c r="F30" s="23">
        <f xml:space="preserve"> +F26 - F29</f>
        <v>0</v>
      </c>
      <c r="G30" s="23">
        <f xml:space="preserve"> +G26 - G29</f>
        <v>0</v>
      </c>
      <c r="H30" s="23">
        <f t="shared" si="0"/>
        <v>2285737</v>
      </c>
      <c r="I30" s="18">
        <f xml:space="preserve"> +I26 - I29</f>
        <v>0</v>
      </c>
      <c r="J30" s="23">
        <f t="shared" si="1"/>
        <v>2285737</v>
      </c>
    </row>
    <row r="31" spans="2:10" ht="14.25">
      <c r="B31" s="19" t="s">
        <v>35</v>
      </c>
      <c r="C31" s="24"/>
      <c r="D31" s="20"/>
      <c r="E31" s="21">
        <f xml:space="preserve"> +E22 +E30</f>
        <v>72493495</v>
      </c>
      <c r="F31" s="21">
        <f xml:space="preserve"> +F22 +F30</f>
        <v>0</v>
      </c>
      <c r="G31" s="21">
        <f xml:space="preserve"> +G22 +G30</f>
        <v>0</v>
      </c>
      <c r="H31" s="21">
        <f t="shared" si="0"/>
        <v>72493495</v>
      </c>
      <c r="I31" s="18">
        <f xml:space="preserve"> +I22 +I30</f>
        <v>0</v>
      </c>
      <c r="J31" s="21">
        <f t="shared" si="1"/>
        <v>72493495</v>
      </c>
    </row>
    <row r="32" spans="2:10" ht="14.25">
      <c r="B32" s="36" t="s">
        <v>36</v>
      </c>
      <c r="C32" s="36" t="s">
        <v>9</v>
      </c>
      <c r="D32" s="12" t="s">
        <v>37</v>
      </c>
      <c r="E32" s="13">
        <v>9120900</v>
      </c>
      <c r="F32" s="13"/>
      <c r="G32" s="13"/>
      <c r="H32" s="13">
        <f t="shared" si="0"/>
        <v>9120900</v>
      </c>
      <c r="I32" s="11"/>
      <c r="J32" s="13">
        <f t="shared" si="1"/>
        <v>9120900</v>
      </c>
    </row>
    <row r="33" spans="2:10" ht="14.25">
      <c r="B33" s="37"/>
      <c r="C33" s="37"/>
      <c r="D33" s="12" t="s">
        <v>38</v>
      </c>
      <c r="E33" s="13"/>
      <c r="F33" s="13"/>
      <c r="G33" s="13"/>
      <c r="H33" s="13">
        <f t="shared" si="0"/>
        <v>0</v>
      </c>
      <c r="I33" s="14"/>
      <c r="J33" s="13">
        <f t="shared" si="1"/>
        <v>0</v>
      </c>
    </row>
    <row r="34" spans="2:10" ht="14.25">
      <c r="B34" s="37"/>
      <c r="C34" s="37"/>
      <c r="D34" s="12" t="s">
        <v>39</v>
      </c>
      <c r="E34" s="13"/>
      <c r="F34" s="13"/>
      <c r="G34" s="13"/>
      <c r="H34" s="13">
        <f t="shared" si="0"/>
        <v>0</v>
      </c>
      <c r="I34" s="14"/>
      <c r="J34" s="13">
        <f t="shared" si="1"/>
        <v>0</v>
      </c>
    </row>
    <row r="35" spans="2:10" ht="14.25">
      <c r="B35" s="37"/>
      <c r="C35" s="37"/>
      <c r="D35" s="12" t="s">
        <v>40</v>
      </c>
      <c r="E35" s="13"/>
      <c r="F35" s="13"/>
      <c r="G35" s="13"/>
      <c r="H35" s="13">
        <f t="shared" si="0"/>
        <v>0</v>
      </c>
      <c r="I35" s="14"/>
      <c r="J35" s="13">
        <f t="shared" si="1"/>
        <v>0</v>
      </c>
    </row>
    <row r="36" spans="2:10" ht="14.25">
      <c r="B36" s="37"/>
      <c r="C36" s="37"/>
      <c r="D36" s="12" t="s">
        <v>41</v>
      </c>
      <c r="E36" s="13"/>
      <c r="F36" s="13"/>
      <c r="G36" s="13"/>
      <c r="H36" s="13">
        <f t="shared" si="0"/>
        <v>0</v>
      </c>
      <c r="I36" s="14"/>
      <c r="J36" s="13">
        <f t="shared" si="1"/>
        <v>0</v>
      </c>
    </row>
    <row r="37" spans="2:10" ht="14.25">
      <c r="B37" s="37"/>
      <c r="C37" s="37"/>
      <c r="D37" s="12" t="s">
        <v>42</v>
      </c>
      <c r="E37" s="13"/>
      <c r="F37" s="13"/>
      <c r="G37" s="13"/>
      <c r="H37" s="13">
        <f t="shared" si="0"/>
        <v>0</v>
      </c>
      <c r="I37" s="14"/>
      <c r="J37" s="13">
        <f t="shared" si="1"/>
        <v>0</v>
      </c>
    </row>
    <row r="38" spans="2:10" ht="14.25">
      <c r="B38" s="37"/>
      <c r="C38" s="37"/>
      <c r="D38" s="12" t="s">
        <v>43</v>
      </c>
      <c r="E38" s="13"/>
      <c r="F38" s="13"/>
      <c r="G38" s="13"/>
      <c r="H38" s="13">
        <f t="shared" si="0"/>
        <v>0</v>
      </c>
      <c r="I38" s="15"/>
      <c r="J38" s="13">
        <f t="shared" si="1"/>
        <v>0</v>
      </c>
    </row>
    <row r="39" spans="2:10" ht="14.25">
      <c r="B39" s="37"/>
      <c r="C39" s="38"/>
      <c r="D39" s="16" t="s">
        <v>44</v>
      </c>
      <c r="E39" s="17">
        <f>+E32+E33+E34+E35+E36+E37+E38</f>
        <v>9120900</v>
      </c>
      <c r="F39" s="17">
        <f>+F32+F33+F34+F35+F36+F37+F38</f>
        <v>0</v>
      </c>
      <c r="G39" s="17">
        <f>+G32+G33+G34+G35+G36+G37+G38</f>
        <v>0</v>
      </c>
      <c r="H39" s="17">
        <f t="shared" si="0"/>
        <v>9120900</v>
      </c>
      <c r="I39" s="18">
        <f>+I32+I33+I34+I35+I36+I37+I38</f>
        <v>0</v>
      </c>
      <c r="J39" s="17">
        <f t="shared" si="1"/>
        <v>9120900</v>
      </c>
    </row>
    <row r="40" spans="2:10" ht="14.25">
      <c r="B40" s="37"/>
      <c r="C40" s="36" t="s">
        <v>15</v>
      </c>
      <c r="D40" s="12" t="s">
        <v>45</v>
      </c>
      <c r="E40" s="13">
        <v>2</v>
      </c>
      <c r="F40" s="13"/>
      <c r="G40" s="13"/>
      <c r="H40" s="13">
        <f t="shared" si="0"/>
        <v>2</v>
      </c>
      <c r="I40" s="11"/>
      <c r="J40" s="13">
        <f t="shared" si="1"/>
        <v>2</v>
      </c>
    </row>
    <row r="41" spans="2:10" ht="14.25">
      <c r="B41" s="37"/>
      <c r="C41" s="37"/>
      <c r="D41" s="12" t="s">
        <v>46</v>
      </c>
      <c r="E41" s="13"/>
      <c r="F41" s="13"/>
      <c r="G41" s="13"/>
      <c r="H41" s="13">
        <f t="shared" si="0"/>
        <v>0</v>
      </c>
      <c r="I41" s="14"/>
      <c r="J41" s="13">
        <f t="shared" si="1"/>
        <v>0</v>
      </c>
    </row>
    <row r="42" spans="2:10" ht="14.25">
      <c r="B42" s="37"/>
      <c r="C42" s="37"/>
      <c r="D42" s="12" t="s">
        <v>47</v>
      </c>
      <c r="E42" s="13">
        <v>6036678</v>
      </c>
      <c r="F42" s="13"/>
      <c r="G42" s="13"/>
      <c r="H42" s="13">
        <f t="shared" si="0"/>
        <v>6036678</v>
      </c>
      <c r="I42" s="14"/>
      <c r="J42" s="13">
        <f t="shared" si="1"/>
        <v>6036678</v>
      </c>
    </row>
    <row r="43" spans="2:10" ht="14.25">
      <c r="B43" s="37"/>
      <c r="C43" s="37"/>
      <c r="D43" s="12" t="s">
        <v>48</v>
      </c>
      <c r="E43" s="13"/>
      <c r="F43" s="13"/>
      <c r="G43" s="13"/>
      <c r="H43" s="13">
        <f t="shared" si="0"/>
        <v>0</v>
      </c>
      <c r="I43" s="14"/>
      <c r="J43" s="13">
        <f t="shared" si="1"/>
        <v>0</v>
      </c>
    </row>
    <row r="44" spans="2:10" ht="14.25">
      <c r="B44" s="37"/>
      <c r="C44" s="37"/>
      <c r="D44" s="12" t="s">
        <v>49</v>
      </c>
      <c r="E44" s="13">
        <v>1955262</v>
      </c>
      <c r="F44" s="13"/>
      <c r="G44" s="13"/>
      <c r="H44" s="13">
        <f t="shared" si="0"/>
        <v>1955262</v>
      </c>
      <c r="I44" s="14"/>
      <c r="J44" s="13">
        <f t="shared" si="1"/>
        <v>1955262</v>
      </c>
    </row>
    <row r="45" spans="2:10" ht="14.25">
      <c r="B45" s="37"/>
      <c r="C45" s="37"/>
      <c r="D45" s="12" t="s">
        <v>50</v>
      </c>
      <c r="E45" s="13"/>
      <c r="F45" s="13"/>
      <c r="G45" s="13"/>
      <c r="H45" s="13">
        <f t="shared" si="0"/>
        <v>0</v>
      </c>
      <c r="I45" s="15"/>
      <c r="J45" s="13">
        <f t="shared" si="1"/>
        <v>0</v>
      </c>
    </row>
    <row r="46" spans="2:10" ht="14.25">
      <c r="B46" s="37"/>
      <c r="C46" s="38"/>
      <c r="D46" s="16" t="s">
        <v>51</v>
      </c>
      <c r="E46" s="17">
        <f>+E40+E41+E42+E43+E44+E45</f>
        <v>7991942</v>
      </c>
      <c r="F46" s="17">
        <f>+F40+F41+F42+F43+F44+F45</f>
        <v>0</v>
      </c>
      <c r="G46" s="17">
        <f>+G40+G41+G42+G43+G44+G45</f>
        <v>0</v>
      </c>
      <c r="H46" s="17">
        <f t="shared" si="0"/>
        <v>7991942</v>
      </c>
      <c r="I46" s="18">
        <f>+I40+I41+I42+I43+I44+I45</f>
        <v>0</v>
      </c>
      <c r="J46" s="17">
        <f t="shared" si="1"/>
        <v>7991942</v>
      </c>
    </row>
    <row r="47" spans="2:10" ht="14.25">
      <c r="B47" s="38"/>
      <c r="C47" s="25" t="s">
        <v>52</v>
      </c>
      <c r="D47" s="26"/>
      <c r="E47" s="27">
        <f xml:space="preserve"> +E39 - E46</f>
        <v>1128958</v>
      </c>
      <c r="F47" s="27">
        <f xml:space="preserve"> +F39 - F46</f>
        <v>0</v>
      </c>
      <c r="G47" s="27">
        <f xml:space="preserve"> +G39 - G46</f>
        <v>0</v>
      </c>
      <c r="H47" s="27">
        <f t="shared" si="0"/>
        <v>1128958</v>
      </c>
      <c r="I47" s="18">
        <f xml:space="preserve"> +I39 - I46</f>
        <v>0</v>
      </c>
      <c r="J47" s="27">
        <f t="shared" si="1"/>
        <v>1128958</v>
      </c>
    </row>
    <row r="48" spans="2:10" ht="14.25">
      <c r="B48" s="19" t="s">
        <v>53</v>
      </c>
      <c r="C48" s="28"/>
      <c r="D48" s="29"/>
      <c r="E48" s="30">
        <f xml:space="preserve"> +E31 +E47</f>
        <v>73622453</v>
      </c>
      <c r="F48" s="30">
        <f xml:space="preserve"> +F31 +F47</f>
        <v>0</v>
      </c>
      <c r="G48" s="30">
        <f xml:space="preserve"> +G31 +G47</f>
        <v>0</v>
      </c>
      <c r="H48" s="30">
        <f t="shared" si="0"/>
        <v>73622453</v>
      </c>
      <c r="I48" s="18">
        <f xml:space="preserve"> +I31 +I47</f>
        <v>0</v>
      </c>
      <c r="J48" s="30">
        <f t="shared" si="1"/>
        <v>73622453</v>
      </c>
    </row>
    <row r="49" spans="2:10" ht="14.25">
      <c r="B49" s="39" t="s">
        <v>54</v>
      </c>
      <c r="C49" s="28" t="s">
        <v>55</v>
      </c>
      <c r="D49" s="29"/>
      <c r="E49" s="30">
        <v>533183064</v>
      </c>
      <c r="F49" s="30"/>
      <c r="G49" s="30"/>
      <c r="H49" s="30">
        <f t="shared" si="0"/>
        <v>533183064</v>
      </c>
      <c r="I49" s="18"/>
      <c r="J49" s="30">
        <f t="shared" si="1"/>
        <v>533183064</v>
      </c>
    </row>
    <row r="50" spans="2:10" ht="14.25">
      <c r="B50" s="40"/>
      <c r="C50" s="28" t="s">
        <v>56</v>
      </c>
      <c r="D50" s="29"/>
      <c r="E50" s="30">
        <f xml:space="preserve"> +E48 +E49</f>
        <v>606805517</v>
      </c>
      <c r="F50" s="30">
        <f xml:space="preserve"> +F48 +F49</f>
        <v>0</v>
      </c>
      <c r="G50" s="30">
        <f xml:space="preserve"> +G48 +G49</f>
        <v>0</v>
      </c>
      <c r="H50" s="30">
        <f t="shared" si="0"/>
        <v>606805517</v>
      </c>
      <c r="I50" s="18">
        <f xml:space="preserve"> +I48 +I49</f>
        <v>0</v>
      </c>
      <c r="J50" s="30">
        <f t="shared" si="1"/>
        <v>606805517</v>
      </c>
    </row>
    <row r="51" spans="2:10" ht="14.25">
      <c r="B51" s="40"/>
      <c r="C51" s="28" t="s">
        <v>57</v>
      </c>
      <c r="D51" s="29"/>
      <c r="E51" s="30"/>
      <c r="F51" s="30"/>
      <c r="G51" s="30"/>
      <c r="H51" s="30">
        <f t="shared" si="0"/>
        <v>0</v>
      </c>
      <c r="I51" s="18"/>
      <c r="J51" s="30">
        <f t="shared" si="1"/>
        <v>0</v>
      </c>
    </row>
    <row r="52" spans="2:10" ht="14.25">
      <c r="B52" s="40"/>
      <c r="C52" s="28" t="s">
        <v>58</v>
      </c>
      <c r="D52" s="29"/>
      <c r="E52" s="30">
        <v>2681719</v>
      </c>
      <c r="F52" s="30"/>
      <c r="G52" s="30"/>
      <c r="H52" s="30">
        <f t="shared" si="0"/>
        <v>2681719</v>
      </c>
      <c r="I52" s="18"/>
      <c r="J52" s="30">
        <f t="shared" si="1"/>
        <v>2681719</v>
      </c>
    </row>
    <row r="53" spans="2:10" ht="14.25">
      <c r="B53" s="40"/>
      <c r="C53" s="28" t="s">
        <v>59</v>
      </c>
      <c r="D53" s="29"/>
      <c r="E53" s="30">
        <v>48194206</v>
      </c>
      <c r="F53" s="30"/>
      <c r="G53" s="30"/>
      <c r="H53" s="30">
        <f t="shared" si="0"/>
        <v>48194206</v>
      </c>
      <c r="I53" s="18"/>
      <c r="J53" s="30">
        <f t="shared" si="1"/>
        <v>48194206</v>
      </c>
    </row>
    <row r="54" spans="2:10" ht="14.25">
      <c r="B54" s="41"/>
      <c r="C54" s="28" t="s">
        <v>60</v>
      </c>
      <c r="D54" s="29"/>
      <c r="E54" s="30">
        <f xml:space="preserve"> +E50 +E51 +E52 - E53</f>
        <v>561293030</v>
      </c>
      <c r="F54" s="30">
        <f xml:space="preserve"> +F50 +F51 +F52 - F53</f>
        <v>0</v>
      </c>
      <c r="G54" s="30">
        <f xml:space="preserve"> +G50 +G51 +G52 - G53</f>
        <v>0</v>
      </c>
      <c r="H54" s="30">
        <f t="shared" si="0"/>
        <v>561293030</v>
      </c>
      <c r="I54" s="18">
        <f xml:space="preserve"> +I50 +I51 +I52 - I53</f>
        <v>0</v>
      </c>
      <c r="J54" s="30">
        <f t="shared" si="1"/>
        <v>561293030</v>
      </c>
    </row>
  </sheetData>
  <mergeCells count="13">
    <mergeCell ref="B3:J3"/>
    <mergeCell ref="B5:J5"/>
    <mergeCell ref="B7:D7"/>
    <mergeCell ref="B8:B22"/>
    <mergeCell ref="C8:C12"/>
    <mergeCell ref="C13:C21"/>
    <mergeCell ref="B49:B54"/>
    <mergeCell ref="B23:B30"/>
    <mergeCell ref="C23:C26"/>
    <mergeCell ref="C27:C29"/>
    <mergeCell ref="B32:B47"/>
    <mergeCell ref="C32:C39"/>
    <mergeCell ref="C40:C46"/>
  </mergeCells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8"/>
  <sheetViews>
    <sheetView showGridLines="0" tabSelected="1" workbookViewId="0"/>
  </sheetViews>
  <sheetFormatPr defaultRowHeight="13.5"/>
  <cols>
    <col min="1" max="3" width="2.875" customWidth="1"/>
    <col min="4" max="4" width="57.5" customWidth="1"/>
    <col min="5" max="13" width="20.75" customWidth="1"/>
  </cols>
  <sheetData>
    <row r="1" spans="2: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21">
      <c r="B2" s="31"/>
      <c r="C2" s="31"/>
      <c r="D2" s="31"/>
      <c r="E2" s="31"/>
      <c r="F2" s="31"/>
      <c r="G2" s="31"/>
      <c r="H2" s="31"/>
      <c r="I2" s="31"/>
      <c r="J2" s="31"/>
      <c r="K2" s="3"/>
      <c r="L2" s="4"/>
      <c r="M2" s="4" t="s">
        <v>83</v>
      </c>
    </row>
    <row r="3" spans="2:13" ht="21">
      <c r="B3" s="33" t="s">
        <v>82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2:13" ht="14.25">
      <c r="B4" s="6"/>
      <c r="C4" s="6"/>
      <c r="D4" s="6"/>
      <c r="E4" s="6"/>
      <c r="F4" s="6"/>
      <c r="G4" s="6"/>
      <c r="H4" s="6"/>
      <c r="I4" s="6"/>
      <c r="J4" s="6"/>
      <c r="K4" s="6"/>
      <c r="L4" s="3"/>
      <c r="M4" s="3"/>
    </row>
    <row r="5" spans="2:13" ht="21">
      <c r="B5" s="34" t="s">
        <v>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2:13" ht="15.75">
      <c r="B6" s="7"/>
      <c r="C6" s="7"/>
      <c r="D6" s="7"/>
      <c r="E6" s="7"/>
      <c r="F6" s="7"/>
      <c r="G6" s="7"/>
      <c r="H6" s="7"/>
      <c r="I6" s="7"/>
      <c r="J6" s="7"/>
      <c r="K6" s="3"/>
      <c r="L6" s="3"/>
      <c r="M6" s="7" t="s">
        <v>3</v>
      </c>
    </row>
    <row r="7" spans="2:13" ht="14.25">
      <c r="B7" s="46" t="s">
        <v>4</v>
      </c>
      <c r="C7" s="45"/>
      <c r="D7" s="44"/>
      <c r="E7" s="43" t="s">
        <v>81</v>
      </c>
      <c r="F7" s="43" t="s">
        <v>80</v>
      </c>
      <c r="G7" s="43" t="s">
        <v>79</v>
      </c>
      <c r="H7" s="43" t="s">
        <v>78</v>
      </c>
      <c r="I7" s="43" t="s">
        <v>77</v>
      </c>
      <c r="J7" s="43" t="s">
        <v>76</v>
      </c>
      <c r="K7" s="42" t="s">
        <v>75</v>
      </c>
      <c r="L7" s="42" t="s">
        <v>74</v>
      </c>
      <c r="M7" s="42" t="s">
        <v>73</v>
      </c>
    </row>
    <row r="8" spans="2:13" ht="14.25">
      <c r="B8" s="36" t="s">
        <v>8</v>
      </c>
      <c r="C8" s="36" t="s">
        <v>9</v>
      </c>
      <c r="D8" s="9" t="s">
        <v>10</v>
      </c>
      <c r="E8" s="10"/>
      <c r="F8" s="10"/>
      <c r="G8" s="10"/>
      <c r="H8" s="10"/>
      <c r="I8" s="10">
        <v>46489520</v>
      </c>
      <c r="J8" s="10"/>
      <c r="K8" s="10">
        <f>+E8+F8+G8+H8+I8+J8</f>
        <v>46489520</v>
      </c>
      <c r="L8" s="11"/>
      <c r="M8" s="10">
        <f>K8-L8</f>
        <v>46489520</v>
      </c>
    </row>
    <row r="9" spans="2:13" ht="14.25">
      <c r="B9" s="37"/>
      <c r="C9" s="37"/>
      <c r="D9" s="12" t="s">
        <v>11</v>
      </c>
      <c r="E9" s="13"/>
      <c r="F9" s="13">
        <v>177442301</v>
      </c>
      <c r="G9" s="13">
        <v>122821578</v>
      </c>
      <c r="H9" s="13">
        <v>187336986</v>
      </c>
      <c r="I9" s="13">
        <v>53491316</v>
      </c>
      <c r="J9" s="13">
        <v>25795300</v>
      </c>
      <c r="K9" s="13">
        <f>+E9+F9+G9+H9+I9+J9</f>
        <v>566887481</v>
      </c>
      <c r="L9" s="14"/>
      <c r="M9" s="13">
        <f>K9-L9</f>
        <v>566887481</v>
      </c>
    </row>
    <row r="10" spans="2:13" ht="14.25">
      <c r="B10" s="37"/>
      <c r="C10" s="37"/>
      <c r="D10" s="12" t="s">
        <v>12</v>
      </c>
      <c r="E10" s="13">
        <v>350000</v>
      </c>
      <c r="F10" s="13">
        <v>160000</v>
      </c>
      <c r="G10" s="13">
        <v>40000</v>
      </c>
      <c r="H10" s="13">
        <v>140000</v>
      </c>
      <c r="I10" s="13">
        <v>40000</v>
      </c>
      <c r="J10" s="13">
        <v>35300</v>
      </c>
      <c r="K10" s="13">
        <f>+E10+F10+G10+H10+I10+J10</f>
        <v>765300</v>
      </c>
      <c r="L10" s="14"/>
      <c r="M10" s="13">
        <f>K10-L10</f>
        <v>765300</v>
      </c>
    </row>
    <row r="11" spans="2:13" ht="14.25">
      <c r="B11" s="37"/>
      <c r="C11" s="37"/>
      <c r="D11" s="12" t="s">
        <v>13</v>
      </c>
      <c r="E11" s="13"/>
      <c r="F11" s="13"/>
      <c r="G11" s="13"/>
      <c r="H11" s="13"/>
      <c r="I11" s="13"/>
      <c r="J11" s="13"/>
      <c r="K11" s="13">
        <f>+E11+F11+G11+H11+I11+J11</f>
        <v>0</v>
      </c>
      <c r="L11" s="15"/>
      <c r="M11" s="13">
        <f>K11-L11</f>
        <v>0</v>
      </c>
    </row>
    <row r="12" spans="2:13" ht="14.25">
      <c r="B12" s="37"/>
      <c r="C12" s="38"/>
      <c r="D12" s="16" t="s">
        <v>14</v>
      </c>
      <c r="E12" s="17">
        <f>+E8+E9+E10+E11</f>
        <v>350000</v>
      </c>
      <c r="F12" s="17">
        <f>+F8+F9+F10+F11</f>
        <v>177602301</v>
      </c>
      <c r="G12" s="17">
        <f>+G8+G9+G10+G11</f>
        <v>122861578</v>
      </c>
      <c r="H12" s="17">
        <f>+H8+H9+H10+H11</f>
        <v>187476986</v>
      </c>
      <c r="I12" s="17">
        <f>+I8+I9+I10+I11</f>
        <v>100020836</v>
      </c>
      <c r="J12" s="17">
        <f>+J8+J9+J10+J11</f>
        <v>25830600</v>
      </c>
      <c r="K12" s="17">
        <f>+E12+F12+G12+H12+I12+J12</f>
        <v>614142301</v>
      </c>
      <c r="L12" s="18">
        <f>+L8+L9+L10+L11</f>
        <v>0</v>
      </c>
      <c r="M12" s="17">
        <f>K12-L12</f>
        <v>614142301</v>
      </c>
    </row>
    <row r="13" spans="2:13" ht="14.25">
      <c r="B13" s="37"/>
      <c r="C13" s="36" t="s">
        <v>15</v>
      </c>
      <c r="D13" s="12" t="s">
        <v>16</v>
      </c>
      <c r="E13" s="13">
        <v>1518558</v>
      </c>
      <c r="F13" s="13">
        <v>101007191</v>
      </c>
      <c r="G13" s="13">
        <v>72515995</v>
      </c>
      <c r="H13" s="13">
        <v>116855683</v>
      </c>
      <c r="I13" s="13">
        <v>36706603</v>
      </c>
      <c r="J13" s="13">
        <v>17828970</v>
      </c>
      <c r="K13" s="13">
        <f>+E13+F13+G13+H13+I13+J13</f>
        <v>346433000</v>
      </c>
      <c r="L13" s="11"/>
      <c r="M13" s="13">
        <f>K13-L13</f>
        <v>346433000</v>
      </c>
    </row>
    <row r="14" spans="2:13" ht="14.25">
      <c r="B14" s="37"/>
      <c r="C14" s="37"/>
      <c r="D14" s="12" t="s">
        <v>17</v>
      </c>
      <c r="E14" s="13"/>
      <c r="F14" s="13">
        <v>21803633</v>
      </c>
      <c r="G14" s="13">
        <v>17261534</v>
      </c>
      <c r="H14" s="13">
        <v>27750281</v>
      </c>
      <c r="I14" s="13">
        <v>4699290</v>
      </c>
      <c r="J14" s="13">
        <v>2031013</v>
      </c>
      <c r="K14" s="13">
        <f>+E14+F14+G14+H14+I14+J14</f>
        <v>73545751</v>
      </c>
      <c r="L14" s="14"/>
      <c r="M14" s="13">
        <f>K14-L14</f>
        <v>73545751</v>
      </c>
    </row>
    <row r="15" spans="2:13" ht="14.25">
      <c r="B15" s="37"/>
      <c r="C15" s="37"/>
      <c r="D15" s="12" t="s">
        <v>18</v>
      </c>
      <c r="E15" s="13">
        <v>1732075</v>
      </c>
      <c r="F15" s="13">
        <v>20038906</v>
      </c>
      <c r="G15" s="13">
        <v>10717258</v>
      </c>
      <c r="H15" s="13">
        <v>18359958</v>
      </c>
      <c r="I15" s="13">
        <v>6830251</v>
      </c>
      <c r="J15" s="13">
        <v>2954417</v>
      </c>
      <c r="K15" s="13">
        <f>+E15+F15+G15+H15+I15+J15</f>
        <v>60632865</v>
      </c>
      <c r="L15" s="14"/>
      <c r="M15" s="13">
        <f>K15-L15</f>
        <v>60632865</v>
      </c>
    </row>
    <row r="16" spans="2:13" ht="14.25">
      <c r="B16" s="37"/>
      <c r="C16" s="37"/>
      <c r="D16" s="12" t="s">
        <v>19</v>
      </c>
      <c r="E16" s="13"/>
      <c r="F16" s="13"/>
      <c r="G16" s="13"/>
      <c r="H16" s="13"/>
      <c r="I16" s="13">
        <v>37398056</v>
      </c>
      <c r="J16" s="13">
        <v>4153436</v>
      </c>
      <c r="K16" s="13">
        <f>+E16+F16+G16+H16+I16+J16</f>
        <v>41551492</v>
      </c>
      <c r="L16" s="14"/>
      <c r="M16" s="13">
        <f>K16-L16</f>
        <v>41551492</v>
      </c>
    </row>
    <row r="17" spans="2:13" ht="14.25">
      <c r="B17" s="37"/>
      <c r="C17" s="37"/>
      <c r="D17" s="12" t="s">
        <v>20</v>
      </c>
      <c r="E17" s="13"/>
      <c r="F17" s="13"/>
      <c r="G17" s="13"/>
      <c r="H17" s="13"/>
      <c r="I17" s="13"/>
      <c r="J17" s="13"/>
      <c r="K17" s="13">
        <f>+E17+F17+G17+H17+I17+J17</f>
        <v>0</v>
      </c>
      <c r="L17" s="14"/>
      <c r="M17" s="13">
        <f>K17-L17</f>
        <v>0</v>
      </c>
    </row>
    <row r="18" spans="2:13" ht="14.25">
      <c r="B18" s="37"/>
      <c r="C18" s="37"/>
      <c r="D18" s="12" t="s">
        <v>21</v>
      </c>
      <c r="E18" s="13">
        <v>33503</v>
      </c>
      <c r="F18" s="13">
        <v>13202639</v>
      </c>
      <c r="G18" s="13">
        <v>17152927</v>
      </c>
      <c r="H18" s="13">
        <v>24755810</v>
      </c>
      <c r="I18" s="13">
        <v>5004004</v>
      </c>
      <c r="J18" s="13">
        <v>980286</v>
      </c>
      <c r="K18" s="13">
        <f>+E18+F18+G18+H18+I18+J18</f>
        <v>61129169</v>
      </c>
      <c r="L18" s="14"/>
      <c r="M18" s="13">
        <f>K18-L18</f>
        <v>61129169</v>
      </c>
    </row>
    <row r="19" spans="2:13" ht="14.25">
      <c r="B19" s="37"/>
      <c r="C19" s="37"/>
      <c r="D19" s="12" t="s">
        <v>22</v>
      </c>
      <c r="E19" s="13"/>
      <c r="F19" s="13">
        <v>-10425261</v>
      </c>
      <c r="G19" s="13">
        <v>-9833899</v>
      </c>
      <c r="H19" s="13">
        <v>-15007749</v>
      </c>
      <c r="I19" s="13">
        <v>-3366780</v>
      </c>
      <c r="J19" s="13">
        <v>-724045</v>
      </c>
      <c r="K19" s="13">
        <f>+E19+F19+G19+H19+I19+J19</f>
        <v>-39357734</v>
      </c>
      <c r="L19" s="14"/>
      <c r="M19" s="13">
        <f>K19-L19</f>
        <v>-39357734</v>
      </c>
    </row>
    <row r="20" spans="2:13" ht="14.25">
      <c r="B20" s="37"/>
      <c r="C20" s="37"/>
      <c r="D20" s="12" t="s">
        <v>23</v>
      </c>
      <c r="E20" s="13"/>
      <c r="F20" s="13"/>
      <c r="G20" s="13"/>
      <c r="H20" s="13"/>
      <c r="I20" s="13"/>
      <c r="J20" s="13"/>
      <c r="K20" s="13">
        <f>+E20+F20+G20+H20+I20+J20</f>
        <v>0</v>
      </c>
      <c r="L20" s="15"/>
      <c r="M20" s="13">
        <f>K20-L20</f>
        <v>0</v>
      </c>
    </row>
    <row r="21" spans="2:13" ht="14.25">
      <c r="B21" s="37"/>
      <c r="C21" s="38"/>
      <c r="D21" s="16" t="s">
        <v>24</v>
      </c>
      <c r="E21" s="17">
        <f>+E13+E14+E15+E16+E17+E18+E19+E20</f>
        <v>3284136</v>
      </c>
      <c r="F21" s="17">
        <f>+F13+F14+F15+F16+F17+F18+F19+F20</f>
        <v>145627108</v>
      </c>
      <c r="G21" s="17">
        <f>+G13+G14+G15+G16+G17+G18+G19+G20</f>
        <v>107813815</v>
      </c>
      <c r="H21" s="17">
        <f>+H13+H14+H15+H16+H17+H18+H19+H20</f>
        <v>172713983</v>
      </c>
      <c r="I21" s="17">
        <f>+I13+I14+I15+I16+I17+I18+I19+I20</f>
        <v>87271424</v>
      </c>
      <c r="J21" s="17">
        <f>+J13+J14+J15+J16+J17+J18+J19+J20</f>
        <v>27224077</v>
      </c>
      <c r="K21" s="17">
        <f>+E21+F21+G21+H21+I21+J21</f>
        <v>543934543</v>
      </c>
      <c r="L21" s="18">
        <f>+L13+L14+L15+L16+L17+L18+L19+L20</f>
        <v>0</v>
      </c>
      <c r="M21" s="17">
        <f>K21-L21</f>
        <v>543934543</v>
      </c>
    </row>
    <row r="22" spans="2:13" ht="14.25">
      <c r="B22" s="38"/>
      <c r="C22" s="19" t="s">
        <v>25</v>
      </c>
      <c r="D22" s="20"/>
      <c r="E22" s="21">
        <f xml:space="preserve"> +E12 - E21</f>
        <v>-2934136</v>
      </c>
      <c r="F22" s="21">
        <f xml:space="preserve"> +F12 - F21</f>
        <v>31975193</v>
      </c>
      <c r="G22" s="21">
        <f xml:space="preserve"> +G12 - G21</f>
        <v>15047763</v>
      </c>
      <c r="H22" s="21">
        <f xml:space="preserve"> +H12 - H21</f>
        <v>14763003</v>
      </c>
      <c r="I22" s="21">
        <f xml:space="preserve"> +I12 - I21</f>
        <v>12749412</v>
      </c>
      <c r="J22" s="21">
        <f xml:space="preserve"> +J12 - J21</f>
        <v>-1393477</v>
      </c>
      <c r="K22" s="21">
        <f>+E22+F22+G22+H22+I22+J22</f>
        <v>70207758</v>
      </c>
      <c r="L22" s="18">
        <f xml:space="preserve"> +L12 - L21</f>
        <v>0</v>
      </c>
      <c r="M22" s="21">
        <f>K22-L22</f>
        <v>70207758</v>
      </c>
    </row>
    <row r="23" spans="2:13" ht="14.25">
      <c r="B23" s="36" t="s">
        <v>26</v>
      </c>
      <c r="C23" s="36" t="s">
        <v>9</v>
      </c>
      <c r="D23" s="12" t="s">
        <v>27</v>
      </c>
      <c r="E23" s="13"/>
      <c r="F23" s="13">
        <v>39000</v>
      </c>
      <c r="G23" s="13"/>
      <c r="H23" s="13"/>
      <c r="I23" s="13"/>
      <c r="J23" s="13"/>
      <c r="K23" s="13">
        <f>+E23+F23+G23+H23+I23+J23</f>
        <v>39000</v>
      </c>
      <c r="L23" s="11"/>
      <c r="M23" s="13">
        <f>K23-L23</f>
        <v>39000</v>
      </c>
    </row>
    <row r="24" spans="2:13" ht="14.25">
      <c r="B24" s="37"/>
      <c r="C24" s="37"/>
      <c r="D24" s="12" t="s">
        <v>28</v>
      </c>
      <c r="E24" s="13">
        <v>294721</v>
      </c>
      <c r="F24" s="13">
        <v>9293</v>
      </c>
      <c r="G24" s="13">
        <v>6686</v>
      </c>
      <c r="H24" s="13">
        <v>18288</v>
      </c>
      <c r="I24" s="13">
        <v>19633</v>
      </c>
      <c r="J24" s="13">
        <v>17243</v>
      </c>
      <c r="K24" s="13">
        <f>+E24+F24+G24+H24+I24+J24</f>
        <v>365864</v>
      </c>
      <c r="L24" s="14"/>
      <c r="M24" s="13">
        <f>K24-L24</f>
        <v>365864</v>
      </c>
    </row>
    <row r="25" spans="2:13" ht="14.25">
      <c r="B25" s="37"/>
      <c r="C25" s="37"/>
      <c r="D25" s="12" t="s">
        <v>29</v>
      </c>
      <c r="E25" s="13">
        <v>409320</v>
      </c>
      <c r="F25" s="13">
        <v>528265</v>
      </c>
      <c r="G25" s="13">
        <v>815136</v>
      </c>
      <c r="H25" s="13">
        <v>1699814</v>
      </c>
      <c r="I25" s="13">
        <v>72413</v>
      </c>
      <c r="J25" s="13">
        <v>129578</v>
      </c>
      <c r="K25" s="13">
        <f>+E25+F25+G25+H25+I25+J25</f>
        <v>3654526</v>
      </c>
      <c r="L25" s="15"/>
      <c r="M25" s="13">
        <f>K25-L25</f>
        <v>3654526</v>
      </c>
    </row>
    <row r="26" spans="2:13" ht="14.25">
      <c r="B26" s="37"/>
      <c r="C26" s="38"/>
      <c r="D26" s="16" t="s">
        <v>30</v>
      </c>
      <c r="E26" s="17">
        <f>+E23+E24+E25</f>
        <v>704041</v>
      </c>
      <c r="F26" s="17">
        <f>+F23+F24+F25</f>
        <v>576558</v>
      </c>
      <c r="G26" s="17">
        <f>+G23+G24+G25</f>
        <v>821822</v>
      </c>
      <c r="H26" s="17">
        <f>+H23+H24+H25</f>
        <v>1718102</v>
      </c>
      <c r="I26" s="17">
        <f>+I23+I24+I25</f>
        <v>92046</v>
      </c>
      <c r="J26" s="17">
        <f>+J23+J24+J25</f>
        <v>146821</v>
      </c>
      <c r="K26" s="17">
        <f>+E26+F26+G26+H26+I26+J26</f>
        <v>4059390</v>
      </c>
      <c r="L26" s="18">
        <f>+L23+L24+L25</f>
        <v>0</v>
      </c>
      <c r="M26" s="17">
        <f>K26-L26</f>
        <v>4059390</v>
      </c>
    </row>
    <row r="27" spans="2:13" ht="14.25">
      <c r="B27" s="37"/>
      <c r="C27" s="36" t="s">
        <v>15</v>
      </c>
      <c r="D27" s="12" t="s">
        <v>31</v>
      </c>
      <c r="E27" s="13"/>
      <c r="F27" s="13">
        <v>46200</v>
      </c>
      <c r="G27" s="13"/>
      <c r="H27" s="13">
        <v>498121</v>
      </c>
      <c r="I27" s="13"/>
      <c r="J27" s="13"/>
      <c r="K27" s="13">
        <f>+E27+F27+G27+H27+I27+J27</f>
        <v>544321</v>
      </c>
      <c r="L27" s="11"/>
      <c r="M27" s="13">
        <f>K27-L27</f>
        <v>544321</v>
      </c>
    </row>
    <row r="28" spans="2:13" ht="14.25">
      <c r="B28" s="37"/>
      <c r="C28" s="37"/>
      <c r="D28" s="12" t="s">
        <v>32</v>
      </c>
      <c r="E28" s="13"/>
      <c r="F28" s="13"/>
      <c r="G28" s="13"/>
      <c r="H28" s="13">
        <v>1144432</v>
      </c>
      <c r="I28" s="13">
        <v>73200</v>
      </c>
      <c r="J28" s="13">
        <v>11700</v>
      </c>
      <c r="K28" s="13">
        <f>+E28+F28+G28+H28+I28+J28</f>
        <v>1229332</v>
      </c>
      <c r="L28" s="15"/>
      <c r="M28" s="13">
        <f>K28-L28</f>
        <v>1229332</v>
      </c>
    </row>
    <row r="29" spans="2:13" ht="14.25">
      <c r="B29" s="37"/>
      <c r="C29" s="38"/>
      <c r="D29" s="16" t="s">
        <v>33</v>
      </c>
      <c r="E29" s="17">
        <f>+E27+E28</f>
        <v>0</v>
      </c>
      <c r="F29" s="17">
        <f>+F27+F28</f>
        <v>46200</v>
      </c>
      <c r="G29" s="17">
        <f>+G27+G28</f>
        <v>0</v>
      </c>
      <c r="H29" s="17">
        <f>+H27+H28</f>
        <v>1642553</v>
      </c>
      <c r="I29" s="17">
        <f>+I27+I28</f>
        <v>73200</v>
      </c>
      <c r="J29" s="17">
        <f>+J27+J28</f>
        <v>11700</v>
      </c>
      <c r="K29" s="17">
        <f>+E29+F29+G29+H29+I29+J29</f>
        <v>1773653</v>
      </c>
      <c r="L29" s="18">
        <f>+L27+L28</f>
        <v>0</v>
      </c>
      <c r="M29" s="17">
        <f>K29-L29</f>
        <v>1773653</v>
      </c>
    </row>
    <row r="30" spans="2:13" ht="14.25">
      <c r="B30" s="38"/>
      <c r="C30" s="19" t="s">
        <v>34</v>
      </c>
      <c r="D30" s="22"/>
      <c r="E30" s="23">
        <f xml:space="preserve"> +E26 - E29</f>
        <v>704041</v>
      </c>
      <c r="F30" s="23">
        <f xml:space="preserve"> +F26 - F29</f>
        <v>530358</v>
      </c>
      <c r="G30" s="23">
        <f xml:space="preserve"> +G26 - G29</f>
        <v>821822</v>
      </c>
      <c r="H30" s="23">
        <f xml:space="preserve"> +H26 - H29</f>
        <v>75549</v>
      </c>
      <c r="I30" s="23">
        <f xml:space="preserve"> +I26 - I29</f>
        <v>18846</v>
      </c>
      <c r="J30" s="23">
        <f xml:space="preserve"> +J26 - J29</f>
        <v>135121</v>
      </c>
      <c r="K30" s="23">
        <f>+E30+F30+G30+H30+I30+J30</f>
        <v>2285737</v>
      </c>
      <c r="L30" s="18">
        <f xml:space="preserve"> +L26 - L29</f>
        <v>0</v>
      </c>
      <c r="M30" s="23">
        <f>K30-L30</f>
        <v>2285737</v>
      </c>
    </row>
    <row r="31" spans="2:13" ht="14.25">
      <c r="B31" s="19" t="s">
        <v>35</v>
      </c>
      <c r="C31" s="24"/>
      <c r="D31" s="20"/>
      <c r="E31" s="21">
        <f xml:space="preserve"> +E22 +E30</f>
        <v>-2230095</v>
      </c>
      <c r="F31" s="21">
        <f xml:space="preserve"> +F22 +F30</f>
        <v>32505551</v>
      </c>
      <c r="G31" s="21">
        <f xml:space="preserve"> +G22 +G30</f>
        <v>15869585</v>
      </c>
      <c r="H31" s="21">
        <f xml:space="preserve"> +H22 +H30</f>
        <v>14838552</v>
      </c>
      <c r="I31" s="21">
        <f xml:space="preserve"> +I22 +I30</f>
        <v>12768258</v>
      </c>
      <c r="J31" s="21">
        <f xml:space="preserve"> +J22 +J30</f>
        <v>-1258356</v>
      </c>
      <c r="K31" s="21">
        <f>+E31+F31+G31+H31+I31+J31</f>
        <v>72493495</v>
      </c>
      <c r="L31" s="18">
        <f xml:space="preserve"> +L22 +L30</f>
        <v>0</v>
      </c>
      <c r="M31" s="21">
        <f>K31-L31</f>
        <v>72493495</v>
      </c>
    </row>
    <row r="32" spans="2:13" ht="14.25">
      <c r="B32" s="36" t="s">
        <v>36</v>
      </c>
      <c r="C32" s="36" t="s">
        <v>9</v>
      </c>
      <c r="D32" s="12" t="s">
        <v>37</v>
      </c>
      <c r="E32" s="13"/>
      <c r="F32" s="13">
        <v>2232900</v>
      </c>
      <c r="G32" s="13">
        <v>5411000</v>
      </c>
      <c r="H32" s="13"/>
      <c r="I32" s="13">
        <v>1477000</v>
      </c>
      <c r="J32" s="13"/>
      <c r="K32" s="13">
        <f>+E32+F32+G32+H32+I32+J32</f>
        <v>9120900</v>
      </c>
      <c r="L32" s="11"/>
      <c r="M32" s="13">
        <f>K32-L32</f>
        <v>9120900</v>
      </c>
    </row>
    <row r="33" spans="2:13" ht="14.25">
      <c r="B33" s="37"/>
      <c r="C33" s="37"/>
      <c r="D33" s="12" t="s">
        <v>38</v>
      </c>
      <c r="E33" s="13"/>
      <c r="F33" s="13"/>
      <c r="G33" s="13"/>
      <c r="H33" s="13"/>
      <c r="I33" s="13"/>
      <c r="J33" s="13"/>
      <c r="K33" s="13">
        <f>+E33+F33+G33+H33+I33+J33</f>
        <v>0</v>
      </c>
      <c r="L33" s="14"/>
      <c r="M33" s="13">
        <f>K33-L33</f>
        <v>0</v>
      </c>
    </row>
    <row r="34" spans="2:13" ht="14.25">
      <c r="B34" s="37"/>
      <c r="C34" s="37"/>
      <c r="D34" s="12" t="s">
        <v>39</v>
      </c>
      <c r="E34" s="13"/>
      <c r="F34" s="13"/>
      <c r="G34" s="13"/>
      <c r="H34" s="13"/>
      <c r="I34" s="13"/>
      <c r="J34" s="13"/>
      <c r="K34" s="13">
        <f>+E34+F34+G34+H34+I34+J34</f>
        <v>0</v>
      </c>
      <c r="L34" s="14"/>
      <c r="M34" s="13">
        <f>K34-L34</f>
        <v>0</v>
      </c>
    </row>
    <row r="35" spans="2:13" ht="14.25">
      <c r="B35" s="37"/>
      <c r="C35" s="37"/>
      <c r="D35" s="12" t="s">
        <v>40</v>
      </c>
      <c r="E35" s="13"/>
      <c r="F35" s="13"/>
      <c r="G35" s="13"/>
      <c r="H35" s="13"/>
      <c r="I35" s="13"/>
      <c r="J35" s="13"/>
      <c r="K35" s="13">
        <f>+E35+F35+G35+H35+I35+J35</f>
        <v>0</v>
      </c>
      <c r="L35" s="14"/>
      <c r="M35" s="13">
        <f>K35-L35</f>
        <v>0</v>
      </c>
    </row>
    <row r="36" spans="2:13" ht="14.25">
      <c r="B36" s="37"/>
      <c r="C36" s="37"/>
      <c r="D36" s="12" t="s">
        <v>41</v>
      </c>
      <c r="E36" s="13"/>
      <c r="F36" s="13"/>
      <c r="G36" s="13"/>
      <c r="H36" s="13"/>
      <c r="I36" s="13"/>
      <c r="J36" s="13"/>
      <c r="K36" s="13">
        <f>+E36+F36+G36+H36+I36+J36</f>
        <v>0</v>
      </c>
      <c r="L36" s="14"/>
      <c r="M36" s="13">
        <f>K36-L36</f>
        <v>0</v>
      </c>
    </row>
    <row r="37" spans="2:13" ht="14.25">
      <c r="B37" s="37"/>
      <c r="C37" s="37"/>
      <c r="D37" s="12" t="s">
        <v>72</v>
      </c>
      <c r="E37" s="13">
        <v>2030001</v>
      </c>
      <c r="F37" s="13">
        <v>519300</v>
      </c>
      <c r="G37" s="13">
        <v>1353610</v>
      </c>
      <c r="H37" s="13">
        <v>3191394</v>
      </c>
      <c r="I37" s="13"/>
      <c r="J37" s="13">
        <v>4153436</v>
      </c>
      <c r="K37" s="13">
        <f>+E37+F37+G37+H37+I37+J37</f>
        <v>11247741</v>
      </c>
      <c r="L37" s="14">
        <v>11247741</v>
      </c>
      <c r="M37" s="13">
        <f>K37-L37</f>
        <v>0</v>
      </c>
    </row>
    <row r="38" spans="2:13" ht="14.25">
      <c r="B38" s="37"/>
      <c r="C38" s="37"/>
      <c r="D38" s="12" t="s">
        <v>42</v>
      </c>
      <c r="E38" s="13"/>
      <c r="F38" s="13"/>
      <c r="G38" s="13"/>
      <c r="H38" s="13"/>
      <c r="I38" s="13"/>
      <c r="J38" s="13"/>
      <c r="K38" s="13">
        <f>+E38+F38+G38+H38+I38+J38</f>
        <v>0</v>
      </c>
      <c r="L38" s="14"/>
      <c r="M38" s="13">
        <f>K38-L38</f>
        <v>0</v>
      </c>
    </row>
    <row r="39" spans="2:13" ht="14.25">
      <c r="B39" s="37"/>
      <c r="C39" s="37"/>
      <c r="D39" s="12" t="s">
        <v>71</v>
      </c>
      <c r="E39" s="13"/>
      <c r="F39" s="13"/>
      <c r="G39" s="13">
        <v>247506</v>
      </c>
      <c r="H39" s="13">
        <v>1</v>
      </c>
      <c r="I39" s="13">
        <v>1</v>
      </c>
      <c r="J39" s="13"/>
      <c r="K39" s="13">
        <f>+E39+F39+G39+H39+I39+J39</f>
        <v>247508</v>
      </c>
      <c r="L39" s="14"/>
      <c r="M39" s="13">
        <f>K39-L39</f>
        <v>247508</v>
      </c>
    </row>
    <row r="40" spans="2:13" ht="14.25">
      <c r="B40" s="37"/>
      <c r="C40" s="37"/>
      <c r="D40" s="12" t="s">
        <v>43</v>
      </c>
      <c r="E40" s="13"/>
      <c r="F40" s="13"/>
      <c r="G40" s="13"/>
      <c r="H40" s="13"/>
      <c r="I40" s="13"/>
      <c r="J40" s="13"/>
      <c r="K40" s="13">
        <f>+E40+F40+G40+H40+I40+J40</f>
        <v>0</v>
      </c>
      <c r="L40" s="15"/>
      <c r="M40" s="13">
        <f>K40-L40</f>
        <v>0</v>
      </c>
    </row>
    <row r="41" spans="2:13" ht="14.25">
      <c r="B41" s="37"/>
      <c r="C41" s="38"/>
      <c r="D41" s="16" t="s">
        <v>44</v>
      </c>
      <c r="E41" s="17">
        <f>+E32+E33+E34+E35+E36+E37+E38+E39+E40</f>
        <v>2030001</v>
      </c>
      <c r="F41" s="17">
        <f>+F32+F33+F34+F35+F36+F37+F38+F39+F40</f>
        <v>2752200</v>
      </c>
      <c r="G41" s="17">
        <f>+G32+G33+G34+G35+G36+G37+G38+G39+G40</f>
        <v>7012116</v>
      </c>
      <c r="H41" s="17">
        <f>+H32+H33+H34+H35+H36+H37+H38+H39+H40</f>
        <v>3191395</v>
      </c>
      <c r="I41" s="17">
        <f>+I32+I33+I34+I35+I36+I37+I38+I39+I40</f>
        <v>1477001</v>
      </c>
      <c r="J41" s="17">
        <f>+J32+J33+J34+J35+J36+J37+J38+J39+J40</f>
        <v>4153436</v>
      </c>
      <c r="K41" s="17">
        <f>+E41+F41+G41+H41+I41+J41</f>
        <v>20616149</v>
      </c>
      <c r="L41" s="18">
        <f>+L32+L33+L34+L35+L36+L37+L38+L39+L40</f>
        <v>11247741</v>
      </c>
      <c r="M41" s="17">
        <f>K41-L41</f>
        <v>9368408</v>
      </c>
    </row>
    <row r="42" spans="2:13" ht="14.25">
      <c r="B42" s="37"/>
      <c r="C42" s="36" t="s">
        <v>15</v>
      </c>
      <c r="D42" s="12" t="s">
        <v>45</v>
      </c>
      <c r="E42" s="13"/>
      <c r="F42" s="13">
        <v>2</v>
      </c>
      <c r="G42" s="13"/>
      <c r="H42" s="13"/>
      <c r="I42" s="13"/>
      <c r="J42" s="13"/>
      <c r="K42" s="13">
        <f>+E42+F42+G42+H42+I42+J42</f>
        <v>2</v>
      </c>
      <c r="L42" s="11"/>
      <c r="M42" s="13">
        <f>K42-L42</f>
        <v>2</v>
      </c>
    </row>
    <row r="43" spans="2:13" ht="14.25">
      <c r="B43" s="37"/>
      <c r="C43" s="37"/>
      <c r="D43" s="12" t="s">
        <v>46</v>
      </c>
      <c r="E43" s="13"/>
      <c r="F43" s="13"/>
      <c r="G43" s="13"/>
      <c r="H43" s="13"/>
      <c r="I43" s="13"/>
      <c r="J43" s="13"/>
      <c r="K43" s="13">
        <f>+E43+F43+G43+H43+I43+J43</f>
        <v>0</v>
      </c>
      <c r="L43" s="14"/>
      <c r="M43" s="13">
        <f>K43-L43</f>
        <v>0</v>
      </c>
    </row>
    <row r="44" spans="2:13" ht="14.25">
      <c r="B44" s="37"/>
      <c r="C44" s="37"/>
      <c r="D44" s="12" t="s">
        <v>47</v>
      </c>
      <c r="E44" s="13"/>
      <c r="F44" s="13">
        <v>445000</v>
      </c>
      <c r="G44" s="13">
        <v>5591678</v>
      </c>
      <c r="H44" s="13"/>
      <c r="I44" s="13"/>
      <c r="J44" s="13"/>
      <c r="K44" s="13">
        <f>+E44+F44+G44+H44+I44+J44</f>
        <v>6036678</v>
      </c>
      <c r="L44" s="14"/>
      <c r="M44" s="13">
        <f>K44-L44</f>
        <v>6036678</v>
      </c>
    </row>
    <row r="45" spans="2:13" ht="14.25">
      <c r="B45" s="37"/>
      <c r="C45" s="37"/>
      <c r="D45" s="12" t="s">
        <v>70</v>
      </c>
      <c r="E45" s="13">
        <v>319300</v>
      </c>
      <c r="F45" s="13">
        <v>386667</v>
      </c>
      <c r="G45" s="13">
        <v>290000</v>
      </c>
      <c r="H45" s="13">
        <v>2126944</v>
      </c>
      <c r="I45" s="13">
        <v>7931497</v>
      </c>
      <c r="J45" s="13">
        <v>193333</v>
      </c>
      <c r="K45" s="13">
        <f>+E45+F45+G45+H45+I45+J45</f>
        <v>11247741</v>
      </c>
      <c r="L45" s="14">
        <v>11247741</v>
      </c>
      <c r="M45" s="13">
        <f>K45-L45</f>
        <v>0</v>
      </c>
    </row>
    <row r="46" spans="2:13" ht="14.25">
      <c r="B46" s="37"/>
      <c r="C46" s="37"/>
      <c r="D46" s="12" t="s">
        <v>48</v>
      </c>
      <c r="E46" s="13"/>
      <c r="F46" s="13"/>
      <c r="G46" s="13"/>
      <c r="H46" s="13"/>
      <c r="I46" s="13"/>
      <c r="J46" s="13"/>
      <c r="K46" s="13">
        <f>+E46+F46+G46+H46+I46+J46</f>
        <v>0</v>
      </c>
      <c r="L46" s="14"/>
      <c r="M46" s="13">
        <f>K46-L46</f>
        <v>0</v>
      </c>
    </row>
    <row r="47" spans="2:13" ht="14.25">
      <c r="B47" s="37"/>
      <c r="C47" s="37"/>
      <c r="D47" s="12" t="s">
        <v>49</v>
      </c>
      <c r="E47" s="13"/>
      <c r="F47" s="13"/>
      <c r="G47" s="13">
        <v>1180000</v>
      </c>
      <c r="H47" s="13">
        <v>16929</v>
      </c>
      <c r="I47" s="13">
        <v>758333</v>
      </c>
      <c r="J47" s="13"/>
      <c r="K47" s="13">
        <f>+E47+F47+G47+H47+I47+J47</f>
        <v>1955262</v>
      </c>
      <c r="L47" s="14"/>
      <c r="M47" s="13">
        <f>K47-L47</f>
        <v>1955262</v>
      </c>
    </row>
    <row r="48" spans="2:13" ht="14.25">
      <c r="B48" s="37"/>
      <c r="C48" s="37"/>
      <c r="D48" s="12" t="s">
        <v>69</v>
      </c>
      <c r="E48" s="13"/>
      <c r="F48" s="13">
        <v>247508</v>
      </c>
      <c r="G48" s="13"/>
      <c r="H48" s="13"/>
      <c r="I48" s="13"/>
      <c r="J48" s="13"/>
      <c r="K48" s="13">
        <f>+E48+F48+G48+H48+I48+J48</f>
        <v>247508</v>
      </c>
      <c r="L48" s="14"/>
      <c r="M48" s="13">
        <f>K48-L48</f>
        <v>247508</v>
      </c>
    </row>
    <row r="49" spans="2:13" ht="14.25">
      <c r="B49" s="37"/>
      <c r="C49" s="37"/>
      <c r="D49" s="12" t="s">
        <v>50</v>
      </c>
      <c r="E49" s="13"/>
      <c r="F49" s="13"/>
      <c r="G49" s="13"/>
      <c r="H49" s="13"/>
      <c r="I49" s="13"/>
      <c r="J49" s="13"/>
      <c r="K49" s="13">
        <f>+E49+F49+G49+H49+I49+J49</f>
        <v>0</v>
      </c>
      <c r="L49" s="15"/>
      <c r="M49" s="13">
        <f>K49-L49</f>
        <v>0</v>
      </c>
    </row>
    <row r="50" spans="2:13" ht="14.25">
      <c r="B50" s="37"/>
      <c r="C50" s="38"/>
      <c r="D50" s="16" t="s">
        <v>51</v>
      </c>
      <c r="E50" s="17">
        <f>+E42+E43+E44+E45+E46+E47+E48+E49</f>
        <v>319300</v>
      </c>
      <c r="F50" s="17">
        <f>+F42+F43+F44+F45+F46+F47+F48+F49</f>
        <v>1079177</v>
      </c>
      <c r="G50" s="17">
        <f>+G42+G43+G44+G45+G46+G47+G48+G49</f>
        <v>7061678</v>
      </c>
      <c r="H50" s="17">
        <f>+H42+H43+H44+H45+H46+H47+H48+H49</f>
        <v>2143873</v>
      </c>
      <c r="I50" s="17">
        <f>+I42+I43+I44+I45+I46+I47+I48+I49</f>
        <v>8689830</v>
      </c>
      <c r="J50" s="17">
        <f>+J42+J43+J44+J45+J46+J47+J48+J49</f>
        <v>193333</v>
      </c>
      <c r="K50" s="17">
        <f>+E50+F50+G50+H50+I50+J50</f>
        <v>19487191</v>
      </c>
      <c r="L50" s="18">
        <f>+L42+L43+L44+L45+L46+L47+L48+L49</f>
        <v>11247741</v>
      </c>
      <c r="M50" s="17">
        <f>K50-L50</f>
        <v>8239450</v>
      </c>
    </row>
    <row r="51" spans="2:13" ht="14.25">
      <c r="B51" s="38"/>
      <c r="C51" s="25" t="s">
        <v>52</v>
      </c>
      <c r="D51" s="26"/>
      <c r="E51" s="27">
        <f xml:space="preserve"> +E41 - E50</f>
        <v>1710701</v>
      </c>
      <c r="F51" s="27">
        <f xml:space="preserve"> +F41 - F50</f>
        <v>1673023</v>
      </c>
      <c r="G51" s="27">
        <f xml:space="preserve"> +G41 - G50</f>
        <v>-49562</v>
      </c>
      <c r="H51" s="27">
        <f xml:space="preserve"> +H41 - H50</f>
        <v>1047522</v>
      </c>
      <c r="I51" s="27">
        <f xml:space="preserve"> +I41 - I50</f>
        <v>-7212829</v>
      </c>
      <c r="J51" s="27">
        <f xml:space="preserve"> +J41 - J50</f>
        <v>3960103</v>
      </c>
      <c r="K51" s="27">
        <f>+E51+F51+G51+H51+I51+J51</f>
        <v>1128958</v>
      </c>
      <c r="L51" s="18">
        <f xml:space="preserve"> +L41 - L50</f>
        <v>0</v>
      </c>
      <c r="M51" s="27">
        <f>K51-L51</f>
        <v>1128958</v>
      </c>
    </row>
    <row r="52" spans="2:13" ht="14.25">
      <c r="B52" s="19" t="s">
        <v>53</v>
      </c>
      <c r="C52" s="28"/>
      <c r="D52" s="29"/>
      <c r="E52" s="30">
        <f xml:space="preserve"> +E31 +E51</f>
        <v>-519394</v>
      </c>
      <c r="F52" s="30">
        <f xml:space="preserve"> +F31 +F51</f>
        <v>34178574</v>
      </c>
      <c r="G52" s="30">
        <f xml:space="preserve"> +G31 +G51</f>
        <v>15820023</v>
      </c>
      <c r="H52" s="30">
        <f xml:space="preserve"> +H31 +H51</f>
        <v>15886074</v>
      </c>
      <c r="I52" s="30">
        <f xml:space="preserve"> +I31 +I51</f>
        <v>5555429</v>
      </c>
      <c r="J52" s="30">
        <f xml:space="preserve"> +J31 +J51</f>
        <v>2701747</v>
      </c>
      <c r="K52" s="30">
        <f>+E52+F52+G52+H52+I52+J52</f>
        <v>73622453</v>
      </c>
      <c r="L52" s="18">
        <f xml:space="preserve"> +L31 +L51</f>
        <v>0</v>
      </c>
      <c r="M52" s="30">
        <f>K52-L52</f>
        <v>73622453</v>
      </c>
    </row>
    <row r="53" spans="2:13" ht="14.25">
      <c r="B53" s="39" t="s">
        <v>54</v>
      </c>
      <c r="C53" s="28" t="s">
        <v>55</v>
      </c>
      <c r="D53" s="29"/>
      <c r="E53" s="30">
        <v>5718706</v>
      </c>
      <c r="F53" s="30">
        <v>133425294</v>
      </c>
      <c r="G53" s="30">
        <v>123902043</v>
      </c>
      <c r="H53" s="30">
        <v>191999540</v>
      </c>
      <c r="I53" s="30">
        <v>59665861</v>
      </c>
      <c r="J53" s="30">
        <v>18471620</v>
      </c>
      <c r="K53" s="30">
        <f>+E53+F53+G53+H53+I53+J53</f>
        <v>533183064</v>
      </c>
      <c r="L53" s="18"/>
      <c r="M53" s="30">
        <f>K53-L53</f>
        <v>533183064</v>
      </c>
    </row>
    <row r="54" spans="2:13" ht="14.25">
      <c r="B54" s="40"/>
      <c r="C54" s="28" t="s">
        <v>56</v>
      </c>
      <c r="D54" s="29"/>
      <c r="E54" s="30">
        <f xml:space="preserve"> +E52 +E53</f>
        <v>5199312</v>
      </c>
      <c r="F54" s="30">
        <f xml:space="preserve"> +F52 +F53</f>
        <v>167603868</v>
      </c>
      <c r="G54" s="30">
        <f xml:space="preserve"> +G52 +G53</f>
        <v>139722066</v>
      </c>
      <c r="H54" s="30">
        <f xml:space="preserve"> +H52 +H53</f>
        <v>207885614</v>
      </c>
      <c r="I54" s="30">
        <f xml:space="preserve"> +I52 +I53</f>
        <v>65221290</v>
      </c>
      <c r="J54" s="30">
        <f xml:space="preserve"> +J52 +J53</f>
        <v>21173367</v>
      </c>
      <c r="K54" s="30">
        <f>+E54+F54+G54+H54+I54+J54</f>
        <v>606805517</v>
      </c>
      <c r="L54" s="18">
        <f xml:space="preserve"> +L52 +L53</f>
        <v>0</v>
      </c>
      <c r="M54" s="30">
        <f>K54-L54</f>
        <v>606805517</v>
      </c>
    </row>
    <row r="55" spans="2:13" ht="14.25">
      <c r="B55" s="40"/>
      <c r="C55" s="28" t="s">
        <v>57</v>
      </c>
      <c r="D55" s="29"/>
      <c r="E55" s="30"/>
      <c r="F55" s="30"/>
      <c r="G55" s="30"/>
      <c r="H55" s="30"/>
      <c r="I55" s="30"/>
      <c r="J55" s="30"/>
      <c r="K55" s="30">
        <f>+E55+F55+G55+H55+I55+J55</f>
        <v>0</v>
      </c>
      <c r="L55" s="18"/>
      <c r="M55" s="30">
        <f>K55-L55</f>
        <v>0</v>
      </c>
    </row>
    <row r="56" spans="2:13" ht="14.25">
      <c r="B56" s="40"/>
      <c r="C56" s="28" t="s">
        <v>58</v>
      </c>
      <c r="D56" s="29"/>
      <c r="E56" s="30">
        <v>1681719</v>
      </c>
      <c r="F56" s="30"/>
      <c r="G56" s="30">
        <v>1000000</v>
      </c>
      <c r="H56" s="30"/>
      <c r="I56" s="30"/>
      <c r="J56" s="30"/>
      <c r="K56" s="30">
        <f>+E56+F56+G56+H56+I56+J56</f>
        <v>2681719</v>
      </c>
      <c r="L56" s="18"/>
      <c r="M56" s="30">
        <f>K56-L56</f>
        <v>2681719</v>
      </c>
    </row>
    <row r="57" spans="2:13" ht="14.25">
      <c r="B57" s="40"/>
      <c r="C57" s="28" t="s">
        <v>59</v>
      </c>
      <c r="D57" s="29"/>
      <c r="E57" s="30">
        <v>1000000</v>
      </c>
      <c r="F57" s="30">
        <v>21000698</v>
      </c>
      <c r="G57" s="30">
        <v>8433508</v>
      </c>
      <c r="H57" s="30">
        <v>12080000</v>
      </c>
      <c r="I57" s="30">
        <v>3880000</v>
      </c>
      <c r="J57" s="30">
        <v>1800000</v>
      </c>
      <c r="K57" s="30">
        <f>+E57+F57+G57+H57+I57+J57</f>
        <v>48194206</v>
      </c>
      <c r="L57" s="18"/>
      <c r="M57" s="30">
        <f>K57-L57</f>
        <v>48194206</v>
      </c>
    </row>
    <row r="58" spans="2:13" ht="14.25">
      <c r="B58" s="41"/>
      <c r="C58" s="28" t="s">
        <v>60</v>
      </c>
      <c r="D58" s="29"/>
      <c r="E58" s="30">
        <f xml:space="preserve"> +E54 +E55 +E56 - E57</f>
        <v>5881031</v>
      </c>
      <c r="F58" s="30">
        <f xml:space="preserve"> +F54 +F55 +F56 - F57</f>
        <v>146603170</v>
      </c>
      <c r="G58" s="30">
        <f xml:space="preserve"> +G54 +G55 +G56 - G57</f>
        <v>132288558</v>
      </c>
      <c r="H58" s="30">
        <f xml:space="preserve"> +H54 +H55 +H56 - H57</f>
        <v>195805614</v>
      </c>
      <c r="I58" s="30">
        <f xml:space="preserve"> +I54 +I55 +I56 - I57</f>
        <v>61341290</v>
      </c>
      <c r="J58" s="30">
        <f xml:space="preserve"> +J54 +J55 +J56 - J57</f>
        <v>19373367</v>
      </c>
      <c r="K58" s="30">
        <f>+E58+F58+G58+H58+I58+J58</f>
        <v>561293030</v>
      </c>
      <c r="L58" s="18">
        <f xml:space="preserve"> +L54 +L55 +L56 - L57</f>
        <v>0</v>
      </c>
      <c r="M58" s="30">
        <f>K58-L58</f>
        <v>561293030</v>
      </c>
    </row>
  </sheetData>
  <mergeCells count="13">
    <mergeCell ref="B53:B58"/>
    <mergeCell ref="B23:B30"/>
    <mergeCell ref="C23:C26"/>
    <mergeCell ref="C27:C29"/>
    <mergeCell ref="B32:B51"/>
    <mergeCell ref="C32:C41"/>
    <mergeCell ref="C42:C50"/>
    <mergeCell ref="B3:M3"/>
    <mergeCell ref="B5:M5"/>
    <mergeCell ref="B7:D7"/>
    <mergeCell ref="B8:B22"/>
    <mergeCell ref="C8:C12"/>
    <mergeCell ref="C13:C21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第二号第一様式</vt:lpstr>
      <vt:lpstr>第二号第二様式</vt:lpstr>
      <vt:lpstr>社会福祉事業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2018-06-24T23:38:28Z</dcterms:created>
  <dcterms:modified xsi:type="dcterms:W3CDTF">2018-07-03T03:10:04Z</dcterms:modified>
</cp:coreProperties>
</file>