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07\Desktop\公開用書類\資金収支計算書\"/>
    </mc:Choice>
  </mc:AlternateContent>
  <bookViews>
    <workbookView xWindow="0" yWindow="0" windowWidth="28800" windowHeight="12450" activeTab="3"/>
  </bookViews>
  <sheets>
    <sheet name="第一号第一様式" sheetId="1" r:id="rId1"/>
    <sheet name="第一号第二様式" sheetId="2" r:id="rId2"/>
    <sheet name="第一号第三様式（社会福祉事業）" sheetId="3" r:id="rId3"/>
    <sheet name="第一号第三様式（収益事業）" sheetId="4" r:id="rId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4" l="1"/>
  <c r="H73" i="4" s="1"/>
  <c r="E71" i="4"/>
  <c r="F71" i="4" s="1"/>
  <c r="G70" i="4"/>
  <c r="H70" i="4" s="1"/>
  <c r="E70" i="4"/>
  <c r="F70" i="4" s="1"/>
  <c r="F69" i="4"/>
  <c r="H69" i="4" s="1"/>
  <c r="F68" i="4"/>
  <c r="H68" i="4" s="1"/>
  <c r="F67" i="4"/>
  <c r="H67" i="4" s="1"/>
  <c r="F66" i="4"/>
  <c r="H66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G58" i="4"/>
  <c r="F58" i="4"/>
  <c r="H58" i="4" s="1"/>
  <c r="E58" i="4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H50" i="4"/>
  <c r="F50" i="4"/>
  <c r="F49" i="4"/>
  <c r="H49" i="4" s="1"/>
  <c r="F48" i="4"/>
  <c r="H48" i="4" s="1"/>
  <c r="F47" i="4"/>
  <c r="H47" i="4" s="1"/>
  <c r="F46" i="4"/>
  <c r="H46" i="4" s="1"/>
  <c r="G45" i="4"/>
  <c r="G44" i="4"/>
  <c r="F44" i="4"/>
  <c r="H44" i="4" s="1"/>
  <c r="E44" i="4"/>
  <c r="F43" i="4"/>
  <c r="H43" i="4" s="1"/>
  <c r="F42" i="4"/>
  <c r="H42" i="4" s="1"/>
  <c r="F41" i="4"/>
  <c r="H41" i="4" s="1"/>
  <c r="F40" i="4"/>
  <c r="H40" i="4" s="1"/>
  <c r="F39" i="4"/>
  <c r="H39" i="4" s="1"/>
  <c r="G38" i="4"/>
  <c r="E38" i="4"/>
  <c r="F38" i="4" s="1"/>
  <c r="H38" i="4" s="1"/>
  <c r="H37" i="4"/>
  <c r="F37" i="4"/>
  <c r="F36" i="4"/>
  <c r="H36" i="4" s="1"/>
  <c r="F35" i="4"/>
  <c r="H35" i="4" s="1"/>
  <c r="F34" i="4"/>
  <c r="H34" i="4" s="1"/>
  <c r="F33" i="4"/>
  <c r="H33" i="4" s="1"/>
  <c r="G32" i="4"/>
  <c r="G31" i="4"/>
  <c r="F31" i="4"/>
  <c r="H31" i="4" s="1"/>
  <c r="E31" i="4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H23" i="4"/>
  <c r="G23" i="4"/>
  <c r="E23" i="4"/>
  <c r="F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H16" i="4"/>
  <c r="F16" i="4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H8" i="4"/>
  <c r="F8" i="4"/>
  <c r="AC73" i="3"/>
  <c r="AA73" i="3"/>
  <c r="X71" i="3"/>
  <c r="T71" i="3"/>
  <c r="S71" i="3"/>
  <c r="O71" i="3"/>
  <c r="N71" i="3"/>
  <c r="J71" i="3"/>
  <c r="H71" i="3"/>
  <c r="AB70" i="3"/>
  <c r="Z70" i="3"/>
  <c r="Y70" i="3"/>
  <c r="X70" i="3"/>
  <c r="W70" i="3"/>
  <c r="V70" i="3"/>
  <c r="U70" i="3"/>
  <c r="T70" i="3"/>
  <c r="S70" i="3"/>
  <c r="R70" i="3"/>
  <c r="Q70" i="3"/>
  <c r="P70" i="3"/>
  <c r="P71" i="3" s="1"/>
  <c r="O70" i="3"/>
  <c r="N70" i="3"/>
  <c r="M70" i="3"/>
  <c r="L70" i="3"/>
  <c r="K70" i="3"/>
  <c r="J70" i="3"/>
  <c r="I70" i="3"/>
  <c r="H70" i="3"/>
  <c r="G70" i="3"/>
  <c r="F70" i="3"/>
  <c r="E70" i="3"/>
  <c r="AA70" i="3" s="1"/>
  <c r="AC70" i="3" s="1"/>
  <c r="AC69" i="3"/>
  <c r="AA69" i="3"/>
  <c r="AA68" i="3"/>
  <c r="AC68" i="3" s="1"/>
  <c r="AC67" i="3"/>
  <c r="AA67" i="3"/>
  <c r="AA66" i="3"/>
  <c r="AC66" i="3" s="1"/>
  <c r="AA65" i="3"/>
  <c r="AC65" i="3" s="1"/>
  <c r="AA64" i="3"/>
  <c r="AC64" i="3" s="1"/>
  <c r="AA63" i="3"/>
  <c r="AC63" i="3" s="1"/>
  <c r="AA62" i="3"/>
  <c r="AC62" i="3" s="1"/>
  <c r="AC61" i="3"/>
  <c r="AA61" i="3"/>
  <c r="AA60" i="3"/>
  <c r="AC60" i="3" s="1"/>
  <c r="AA59" i="3"/>
  <c r="AC59" i="3" s="1"/>
  <c r="AB58" i="3"/>
  <c r="AB71" i="3" s="1"/>
  <c r="Z58" i="3"/>
  <c r="Z71" i="3" s="1"/>
  <c r="Y58" i="3"/>
  <c r="X58" i="3"/>
  <c r="W58" i="3"/>
  <c r="W71" i="3" s="1"/>
  <c r="V58" i="3"/>
  <c r="V71" i="3" s="1"/>
  <c r="U58" i="3"/>
  <c r="T58" i="3"/>
  <c r="S58" i="3"/>
  <c r="R58" i="3"/>
  <c r="R71" i="3" s="1"/>
  <c r="Q58" i="3"/>
  <c r="P58" i="3"/>
  <c r="O58" i="3"/>
  <c r="N58" i="3"/>
  <c r="M58" i="3"/>
  <c r="L58" i="3"/>
  <c r="L71" i="3" s="1"/>
  <c r="K58" i="3"/>
  <c r="K71" i="3" s="1"/>
  <c r="J58" i="3"/>
  <c r="I58" i="3"/>
  <c r="H58" i="3"/>
  <c r="G58" i="3"/>
  <c r="G71" i="3" s="1"/>
  <c r="F58" i="3"/>
  <c r="E58" i="3"/>
  <c r="AA57" i="3"/>
  <c r="AC57" i="3" s="1"/>
  <c r="AC56" i="3"/>
  <c r="AA56" i="3"/>
  <c r="AA55" i="3"/>
  <c r="AC55" i="3" s="1"/>
  <c r="AC54" i="3"/>
  <c r="AA54" i="3"/>
  <c r="AA53" i="3"/>
  <c r="AC53" i="3" s="1"/>
  <c r="AC52" i="3"/>
  <c r="AA52" i="3"/>
  <c r="AA51" i="3"/>
  <c r="AC51" i="3" s="1"/>
  <c r="AC50" i="3"/>
  <c r="AA50" i="3"/>
  <c r="AA49" i="3"/>
  <c r="AC49" i="3" s="1"/>
  <c r="AC48" i="3"/>
  <c r="AA48" i="3"/>
  <c r="AA47" i="3"/>
  <c r="AC47" i="3" s="1"/>
  <c r="AC46" i="3"/>
  <c r="AA46" i="3"/>
  <c r="Y45" i="3"/>
  <c r="U45" i="3"/>
  <c r="T45" i="3"/>
  <c r="I45" i="3"/>
  <c r="AB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C43" i="3"/>
  <c r="AA43" i="3"/>
  <c r="AA42" i="3"/>
  <c r="AC42" i="3" s="1"/>
  <c r="AC41" i="3"/>
  <c r="AA41" i="3"/>
  <c r="AA40" i="3"/>
  <c r="AC40" i="3" s="1"/>
  <c r="AC39" i="3"/>
  <c r="AA39" i="3"/>
  <c r="AB38" i="3"/>
  <c r="AB45" i="3" s="1"/>
  <c r="Z38" i="3"/>
  <c r="Y38" i="3"/>
  <c r="X38" i="3"/>
  <c r="X45" i="3" s="1"/>
  <c r="W38" i="3"/>
  <c r="W45" i="3" s="1"/>
  <c r="V38" i="3"/>
  <c r="U38" i="3"/>
  <c r="T38" i="3"/>
  <c r="S38" i="3"/>
  <c r="S45" i="3" s="1"/>
  <c r="R38" i="3"/>
  <c r="Q38" i="3"/>
  <c r="Q45" i="3" s="1"/>
  <c r="P38" i="3"/>
  <c r="P45" i="3" s="1"/>
  <c r="O38" i="3"/>
  <c r="O45" i="3" s="1"/>
  <c r="N38" i="3"/>
  <c r="M38" i="3"/>
  <c r="M45" i="3" s="1"/>
  <c r="L38" i="3"/>
  <c r="L45" i="3" s="1"/>
  <c r="K38" i="3"/>
  <c r="K45" i="3" s="1"/>
  <c r="J38" i="3"/>
  <c r="I38" i="3"/>
  <c r="H38" i="3"/>
  <c r="H45" i="3" s="1"/>
  <c r="G38" i="3"/>
  <c r="G45" i="3" s="1"/>
  <c r="F38" i="3"/>
  <c r="E38" i="3"/>
  <c r="AA37" i="3"/>
  <c r="AC37" i="3" s="1"/>
  <c r="AA36" i="3"/>
  <c r="AC36" i="3" s="1"/>
  <c r="AA35" i="3"/>
  <c r="AC35" i="3" s="1"/>
  <c r="AA34" i="3"/>
  <c r="AC34" i="3" s="1"/>
  <c r="AA33" i="3"/>
  <c r="AC33" i="3" s="1"/>
  <c r="AB32" i="3"/>
  <c r="AB72" i="3" s="1"/>
  <c r="AB74" i="3" s="1"/>
  <c r="P32" i="3"/>
  <c r="L32" i="3"/>
  <c r="G32" i="3"/>
  <c r="G72" i="3" s="1"/>
  <c r="G74" i="3" s="1"/>
  <c r="AB31" i="3"/>
  <c r="Z31" i="3"/>
  <c r="Y31" i="3"/>
  <c r="X31" i="3"/>
  <c r="X32" i="3" s="1"/>
  <c r="X72" i="3" s="1"/>
  <c r="X74" i="3" s="1"/>
  <c r="W31" i="3"/>
  <c r="W32" i="3" s="1"/>
  <c r="W72" i="3" s="1"/>
  <c r="W74" i="3" s="1"/>
  <c r="V31" i="3"/>
  <c r="U31" i="3"/>
  <c r="T31" i="3"/>
  <c r="S31" i="3"/>
  <c r="R31" i="3"/>
  <c r="Q31" i="3"/>
  <c r="P31" i="3"/>
  <c r="O31" i="3"/>
  <c r="N31" i="3"/>
  <c r="M31" i="3"/>
  <c r="L31" i="3"/>
  <c r="K31" i="3"/>
  <c r="K32" i="3" s="1"/>
  <c r="K72" i="3" s="1"/>
  <c r="K74" i="3" s="1"/>
  <c r="J31" i="3"/>
  <c r="I31" i="3"/>
  <c r="H31" i="3"/>
  <c r="H32" i="3" s="1"/>
  <c r="G31" i="3"/>
  <c r="AA31" i="3" s="1"/>
  <c r="AC31" i="3" s="1"/>
  <c r="F31" i="3"/>
  <c r="E31" i="3"/>
  <c r="AA30" i="3"/>
  <c r="AC30" i="3" s="1"/>
  <c r="AA29" i="3"/>
  <c r="AC29" i="3" s="1"/>
  <c r="AA28" i="3"/>
  <c r="AC28" i="3" s="1"/>
  <c r="AA27" i="3"/>
  <c r="AC27" i="3" s="1"/>
  <c r="AC26" i="3"/>
  <c r="AA26" i="3"/>
  <c r="AA25" i="3"/>
  <c r="AC25" i="3" s="1"/>
  <c r="AA24" i="3"/>
  <c r="AC24" i="3" s="1"/>
  <c r="AB23" i="3"/>
  <c r="Z23" i="3"/>
  <c r="Z32" i="3" s="1"/>
  <c r="Y23" i="3"/>
  <c r="Y32" i="3" s="1"/>
  <c r="X23" i="3"/>
  <c r="W23" i="3"/>
  <c r="V23" i="3"/>
  <c r="V32" i="3" s="1"/>
  <c r="U23" i="3"/>
  <c r="U32" i="3" s="1"/>
  <c r="T23" i="3"/>
  <c r="T32" i="3" s="1"/>
  <c r="S23" i="3"/>
  <c r="S32" i="3" s="1"/>
  <c r="R23" i="3"/>
  <c r="R32" i="3" s="1"/>
  <c r="Q23" i="3"/>
  <c r="Q32" i="3" s="1"/>
  <c r="P23" i="3"/>
  <c r="O23" i="3"/>
  <c r="O32" i="3" s="1"/>
  <c r="N23" i="3"/>
  <c r="N32" i="3" s="1"/>
  <c r="M23" i="3"/>
  <c r="M32" i="3" s="1"/>
  <c r="L23" i="3"/>
  <c r="K23" i="3"/>
  <c r="J23" i="3"/>
  <c r="J32" i="3" s="1"/>
  <c r="I23" i="3"/>
  <c r="I32" i="3" s="1"/>
  <c r="H23" i="3"/>
  <c r="G23" i="3"/>
  <c r="F23" i="3"/>
  <c r="F32" i="3" s="1"/>
  <c r="E23" i="3"/>
  <c r="AA22" i="3"/>
  <c r="AC22" i="3" s="1"/>
  <c r="AA21" i="3"/>
  <c r="AC21" i="3" s="1"/>
  <c r="AA20" i="3"/>
  <c r="AC20" i="3" s="1"/>
  <c r="AA19" i="3"/>
  <c r="AC19" i="3" s="1"/>
  <c r="AA18" i="3"/>
  <c r="AC18" i="3" s="1"/>
  <c r="AA17" i="3"/>
  <c r="AC17" i="3" s="1"/>
  <c r="AA16" i="3"/>
  <c r="AC16" i="3" s="1"/>
  <c r="AC15" i="3"/>
  <c r="AA15" i="3"/>
  <c r="AA14" i="3"/>
  <c r="AC14" i="3" s="1"/>
  <c r="AA13" i="3"/>
  <c r="AC13" i="3" s="1"/>
  <c r="AA12" i="3"/>
  <c r="AC12" i="3" s="1"/>
  <c r="AA11" i="3"/>
  <c r="AC11" i="3" s="1"/>
  <c r="AA10" i="3"/>
  <c r="AC10" i="3" s="1"/>
  <c r="AA9" i="3"/>
  <c r="AC9" i="3" s="1"/>
  <c r="AA8" i="3"/>
  <c r="AC8" i="3" s="1"/>
  <c r="H67" i="2"/>
  <c r="J67" i="2" s="1"/>
  <c r="I64" i="2"/>
  <c r="G64" i="2"/>
  <c r="F64" i="2"/>
  <c r="E64" i="2"/>
  <c r="H64" i="2" s="1"/>
  <c r="J64" i="2" s="1"/>
  <c r="H63" i="2"/>
  <c r="J63" i="2" s="1"/>
  <c r="H62" i="2"/>
  <c r="J62" i="2" s="1"/>
  <c r="H61" i="2"/>
  <c r="J61" i="2" s="1"/>
  <c r="J60" i="2"/>
  <c r="H60" i="2"/>
  <c r="H59" i="2"/>
  <c r="J59" i="2" s="1"/>
  <c r="H58" i="2"/>
  <c r="J58" i="2" s="1"/>
  <c r="H57" i="2"/>
  <c r="J57" i="2" s="1"/>
  <c r="H56" i="2"/>
  <c r="J56" i="2" s="1"/>
  <c r="I55" i="2"/>
  <c r="I65" i="2" s="1"/>
  <c r="G55" i="2"/>
  <c r="H55" i="2" s="1"/>
  <c r="J55" i="2" s="1"/>
  <c r="F55" i="2"/>
  <c r="F65" i="2" s="1"/>
  <c r="E55" i="2"/>
  <c r="E65" i="2" s="1"/>
  <c r="H54" i="2"/>
  <c r="J54" i="2" s="1"/>
  <c r="H53" i="2"/>
  <c r="J53" i="2" s="1"/>
  <c r="J52" i="2"/>
  <c r="H52" i="2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G45" i="2"/>
  <c r="I44" i="2"/>
  <c r="G44" i="2"/>
  <c r="F44" i="2"/>
  <c r="E44" i="2"/>
  <c r="H43" i="2"/>
  <c r="J43" i="2" s="1"/>
  <c r="H42" i="2"/>
  <c r="J42" i="2" s="1"/>
  <c r="H41" i="2"/>
  <c r="J41" i="2" s="1"/>
  <c r="H40" i="2"/>
  <c r="J40" i="2" s="1"/>
  <c r="H39" i="2"/>
  <c r="J39" i="2" s="1"/>
  <c r="I38" i="2"/>
  <c r="I45" i="2" s="1"/>
  <c r="G38" i="2"/>
  <c r="F38" i="2"/>
  <c r="F45" i="2" s="1"/>
  <c r="E38" i="2"/>
  <c r="H37" i="2"/>
  <c r="J37" i="2" s="1"/>
  <c r="H36" i="2"/>
  <c r="J36" i="2" s="1"/>
  <c r="H35" i="2"/>
  <c r="J35" i="2" s="1"/>
  <c r="H34" i="2"/>
  <c r="J34" i="2" s="1"/>
  <c r="H33" i="2"/>
  <c r="J33" i="2" s="1"/>
  <c r="I32" i="2"/>
  <c r="I66" i="2" s="1"/>
  <c r="I68" i="2" s="1"/>
  <c r="F32" i="2"/>
  <c r="F66" i="2" s="1"/>
  <c r="F68" i="2" s="1"/>
  <c r="E32" i="2"/>
  <c r="H32" i="2" s="1"/>
  <c r="J32" i="2" s="1"/>
  <c r="I31" i="2"/>
  <c r="G31" i="2"/>
  <c r="H31" i="2" s="1"/>
  <c r="J31" i="2" s="1"/>
  <c r="F31" i="2"/>
  <c r="E31" i="2"/>
  <c r="H30" i="2"/>
  <c r="J30" i="2" s="1"/>
  <c r="H29" i="2"/>
  <c r="J29" i="2" s="1"/>
  <c r="H28" i="2"/>
  <c r="J28" i="2" s="1"/>
  <c r="H27" i="2"/>
  <c r="J27" i="2" s="1"/>
  <c r="J26" i="2"/>
  <c r="H26" i="2"/>
  <c r="H25" i="2"/>
  <c r="J25" i="2" s="1"/>
  <c r="H24" i="2"/>
  <c r="J24" i="2" s="1"/>
  <c r="I23" i="2"/>
  <c r="G23" i="2"/>
  <c r="G32" i="2" s="1"/>
  <c r="F23" i="2"/>
  <c r="E23" i="2"/>
  <c r="H22" i="2"/>
  <c r="J22" i="2" s="1"/>
  <c r="H21" i="2"/>
  <c r="J21" i="2" s="1"/>
  <c r="H20" i="2"/>
  <c r="J20" i="2" s="1"/>
  <c r="H19" i="2"/>
  <c r="J19" i="2" s="1"/>
  <c r="J18" i="2"/>
  <c r="H18" i="2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J10" i="2"/>
  <c r="H10" i="2"/>
  <c r="H9" i="2"/>
  <c r="J9" i="2" s="1"/>
  <c r="H8" i="2"/>
  <c r="J8" i="2" s="1"/>
  <c r="R72" i="3" l="1"/>
  <c r="R74" i="3" s="1"/>
  <c r="O72" i="3"/>
  <c r="O74" i="3" s="1"/>
  <c r="N72" i="3"/>
  <c r="N74" i="3" s="1"/>
  <c r="S72" i="3"/>
  <c r="S74" i="3" s="1"/>
  <c r="AA38" i="3"/>
  <c r="AC38" i="3" s="1"/>
  <c r="H23" i="2"/>
  <c r="J23" i="2" s="1"/>
  <c r="G65" i="2"/>
  <c r="H65" i="2" s="1"/>
  <c r="J65" i="2" s="1"/>
  <c r="T72" i="3"/>
  <c r="T74" i="3" s="1"/>
  <c r="H72" i="3"/>
  <c r="H74" i="3" s="1"/>
  <c r="L72" i="3"/>
  <c r="L74" i="3" s="1"/>
  <c r="E71" i="3"/>
  <c r="I71" i="3"/>
  <c r="M71" i="3"/>
  <c r="M72" i="3" s="1"/>
  <c r="M74" i="3" s="1"/>
  <c r="Q71" i="3"/>
  <c r="Q72" i="3" s="1"/>
  <c r="Q74" i="3" s="1"/>
  <c r="U71" i="3"/>
  <c r="U72" i="3" s="1"/>
  <c r="U74" i="3" s="1"/>
  <c r="Y71" i="3"/>
  <c r="G71" i="4"/>
  <c r="H71" i="4" s="1"/>
  <c r="H38" i="2"/>
  <c r="J38" i="2" s="1"/>
  <c r="E45" i="2"/>
  <c r="H45" i="2" s="1"/>
  <c r="J45" i="2" s="1"/>
  <c r="H44" i="2"/>
  <c r="J44" i="2" s="1"/>
  <c r="E32" i="3"/>
  <c r="AA23" i="3"/>
  <c r="AC23" i="3" s="1"/>
  <c r="I72" i="3"/>
  <c r="I74" i="3" s="1"/>
  <c r="Y72" i="3"/>
  <c r="Y74" i="3" s="1"/>
  <c r="P72" i="3"/>
  <c r="P74" i="3" s="1"/>
  <c r="AA44" i="3"/>
  <c r="AC44" i="3" s="1"/>
  <c r="E45" i="3"/>
  <c r="F71" i="3"/>
  <c r="AA58" i="3"/>
  <c r="AC58" i="3" s="1"/>
  <c r="E32" i="4"/>
  <c r="E45" i="4"/>
  <c r="F45" i="4" s="1"/>
  <c r="H45" i="4" s="1"/>
  <c r="F45" i="3"/>
  <c r="F72" i="3" s="1"/>
  <c r="F74" i="3" s="1"/>
  <c r="J45" i="3"/>
  <c r="J72" i="3" s="1"/>
  <c r="J74" i="3" s="1"/>
  <c r="N45" i="3"/>
  <c r="R45" i="3"/>
  <c r="V45" i="3"/>
  <c r="V72" i="3" s="1"/>
  <c r="V74" i="3" s="1"/>
  <c r="Z45" i="3"/>
  <c r="Z72" i="3" s="1"/>
  <c r="Z74" i="3" s="1"/>
  <c r="AA71" i="3" l="1"/>
  <c r="AC71" i="3" s="1"/>
  <c r="G66" i="2"/>
  <c r="G68" i="2" s="1"/>
  <c r="AA45" i="3"/>
  <c r="AC45" i="3" s="1"/>
  <c r="AA32" i="3"/>
  <c r="AC32" i="3" s="1"/>
  <c r="E72" i="3"/>
  <c r="G72" i="4"/>
  <c r="G74" i="4" s="1"/>
  <c r="F32" i="4"/>
  <c r="H32" i="4" s="1"/>
  <c r="E72" i="4"/>
  <c r="E66" i="2"/>
  <c r="F72" i="4" l="1"/>
  <c r="H72" i="4" s="1"/>
  <c r="E74" i="4"/>
  <c r="F74" i="4" s="1"/>
  <c r="H74" i="4" s="1"/>
  <c r="H66" i="2"/>
  <c r="J66" i="2" s="1"/>
  <c r="E68" i="2"/>
  <c r="H68" i="2" s="1"/>
  <c r="J68" i="2" s="1"/>
  <c r="E74" i="3"/>
  <c r="AA74" i="3" s="1"/>
  <c r="AC74" i="3" s="1"/>
  <c r="AA72" i="3"/>
  <c r="AC72" i="3" s="1"/>
  <c r="G63" i="1" l="1"/>
  <c r="G60" i="1"/>
  <c r="F59" i="1"/>
  <c r="F58" i="1"/>
  <c r="E58" i="1"/>
  <c r="G58" i="1" s="1"/>
  <c r="G57" i="1"/>
  <c r="G56" i="1"/>
  <c r="G55" i="1"/>
  <c r="G54" i="1"/>
  <c r="G53" i="1"/>
  <c r="F52" i="1"/>
  <c r="E52" i="1"/>
  <c r="E59" i="1" s="1"/>
  <c r="G59" i="1" s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E32" i="1"/>
  <c r="F31" i="1"/>
  <c r="E31" i="1"/>
  <c r="G31" i="1" s="1"/>
  <c r="G30" i="1"/>
  <c r="G29" i="1"/>
  <c r="G28" i="1"/>
  <c r="G27" i="1"/>
  <c r="G26" i="1"/>
  <c r="G25" i="1"/>
  <c r="G24" i="1"/>
  <c r="F23" i="1"/>
  <c r="F32" i="1" s="1"/>
  <c r="F62" i="1" s="1"/>
  <c r="F64" i="1" s="1"/>
  <c r="E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62" i="1" l="1"/>
  <c r="G32" i="1"/>
  <c r="G38" i="1"/>
  <c r="G52" i="1"/>
  <c r="G23" i="1"/>
  <c r="G62" i="1" l="1"/>
  <c r="E64" i="1"/>
  <c r="G64" i="1" s="1"/>
</calcChain>
</file>

<file path=xl/sharedStrings.xml><?xml version="1.0" encoding="utf-8"?>
<sst xmlns="http://schemas.openxmlformats.org/spreadsheetml/2006/main" count="346" uniqueCount="123">
  <si>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</si>
  <si>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</si>
  <si>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</si>
  <si>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</si>
  <si>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</si>
  <si>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</si>
  <si>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</si>
  <si>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</si>
  <si>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</si>
  <si>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</si>
  <si>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</si>
  <si>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</si>
  <si>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</si>
  <si>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</si>
  <si>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</si>
  <si>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</si>
  <si>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</si>
  <si>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</si>
  <si>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</si>
  <si>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</si>
  <si>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不動産賃貸業収入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</si>
  <si>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</si>
  <si>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</si>
  <si>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</si>
  <si>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</si>
  <si>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</si>
  <si>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</si>
  <si>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</si>
  <si>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</si>
  <si>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</si>
  <si>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</si>
  <si>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</si>
  <si>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</si>
  <si>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</si>
  <si>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</si>
  <si>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</si>
  <si>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</si>
  <si>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</si>
  <si>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</si>
  <si>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</si>
  <si>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</si>
  <si>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</si>
  <si>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</si>
  <si>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</si>
  <si>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</si>
  <si>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</si>
  <si>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</si>
  <si>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</si>
  <si>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</si>
  <si>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</si>
  <si>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</si>
  <si>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</si>
  <si>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</si>
  <si>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</si>
  <si>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</si>
  <si>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</si>
  <si>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</si>
  <si>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</si>
  <si>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</si>
  <si>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</si>
  <si>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</si>
  <si>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</si>
  <si>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</si>
  <si>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</si>
  <si>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</si>
  <si>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</si>
  <si>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</si>
  <si>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</si>
  <si>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</si>
  <si>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</si>
  <si>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</si>
  <si>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</si>
  <si>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</si>
  <si>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</si>
  <si>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</si>
  <si>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</si>
  <si>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</si>
  <si>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</si>
  <si>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事業区分間長期借入金収入</t>
  </si>
  <si>
    <t>事業区分間長期貸付金回収収入</t>
  </si>
  <si>
    <t>事業区分間繰入金収入</t>
  </si>
  <si>
    <t>事業区分間長期貸付金支出</t>
  </si>
  <si>
    <t>事業区分間長期借入金返済支出</t>
  </si>
  <si>
    <t>事業区分間繰入金支出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</si>
  <si>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</si>
  <si>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</si>
  <si>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</si>
  <si>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</si>
  <si>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</si>
  <si>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社会福祉法人函館共愛会本部会計</t>
    <phoneticPr fontId="1"/>
  </si>
  <si>
    <t>愛泉寮</t>
    <phoneticPr fontId="1"/>
  </si>
  <si>
    <t>みなみかやべ荘</t>
    <phoneticPr fontId="1"/>
  </si>
  <si>
    <t>知内しおさい園</t>
    <phoneticPr fontId="1"/>
  </si>
  <si>
    <t>ケアハウス花あかり</t>
    <phoneticPr fontId="1"/>
  </si>
  <si>
    <t>函館市入舟</t>
    <phoneticPr fontId="1"/>
  </si>
  <si>
    <t>まろにえ</t>
    <phoneticPr fontId="1"/>
  </si>
  <si>
    <t>駒止認定こども園会計</t>
    <phoneticPr fontId="1"/>
  </si>
  <si>
    <t>亀田認定こども園会計</t>
    <phoneticPr fontId="1"/>
  </si>
  <si>
    <t>高盛認定こども園会計</t>
    <phoneticPr fontId="1"/>
  </si>
  <si>
    <t>谷地頭認定こども園会計</t>
    <phoneticPr fontId="1"/>
  </si>
  <si>
    <t>中央認定こども園</t>
    <phoneticPr fontId="1"/>
  </si>
  <si>
    <t>千才認定こども園</t>
    <phoneticPr fontId="1"/>
  </si>
  <si>
    <t>ゆりかご認定こども園会計</t>
    <phoneticPr fontId="1"/>
  </si>
  <si>
    <t>駒場認定こども園会計</t>
    <phoneticPr fontId="1"/>
  </si>
  <si>
    <t>つくし認定こども園会計</t>
    <phoneticPr fontId="1"/>
  </si>
  <si>
    <t>鍛治さくら認定こども園会計</t>
    <phoneticPr fontId="1"/>
  </si>
  <si>
    <t>赤川認定こども園</t>
    <phoneticPr fontId="1"/>
  </si>
  <si>
    <t>南かやべ認定こども園</t>
    <phoneticPr fontId="1"/>
  </si>
  <si>
    <t>軽費診療施設</t>
    <phoneticPr fontId="1"/>
  </si>
  <si>
    <t>きょうあいＳＴ</t>
    <phoneticPr fontId="1"/>
  </si>
  <si>
    <t>ケアＳＴ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</si>
  <si>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</si>
  <si>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</si>
  <si>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</si>
  <si>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拠点区分間長期借入金収入</t>
  </si>
  <si>
    <t>拠点区分間長期貸付金回収収入</t>
  </si>
  <si>
    <t>拠点区分間繰入金収入</t>
  </si>
  <si>
    <t>拠点区分間長期貸付金支出</t>
  </si>
  <si>
    <t>拠点区分間長期借入金返済支出</t>
  </si>
  <si>
    <t>拠点区分間繰入金支出</t>
  </si>
  <si>
    <t>収益事業  資金収支内訳表</t>
    <phoneticPr fontId="4"/>
  </si>
  <si>
    <t>不動産賃貸業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</si>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</sst>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4"/>
  <sheetViews>
    <sheetView showGridLines="0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7" t="s">
        <v>1</v>
      </c>
      <c r="C3" s="37"/>
      <c r="D3" s="37"/>
      <c r="E3" s="37"/>
      <c r="F3" s="37"/>
      <c r="G3" s="37"/>
      <c r="H3" s="37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8" t="s">
        <v>2</v>
      </c>
      <c r="C5" s="38"/>
      <c r="D5" s="38"/>
      <c r="E5" s="38"/>
      <c r="F5" s="38"/>
      <c r="G5" s="38"/>
      <c r="H5" s="38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4" t="s">
        <v>9</v>
      </c>
      <c r="C8" s="34" t="s">
        <v>10</v>
      </c>
      <c r="D8" s="8" t="s">
        <v>11</v>
      </c>
      <c r="E8" s="9">
        <v>1477344000</v>
      </c>
      <c r="F8" s="10">
        <v>1484561457</v>
      </c>
      <c r="G8" s="10">
        <f>E8-F8</f>
        <v>-7217457</v>
      </c>
      <c r="H8" s="10"/>
    </row>
    <row r="9" spans="2:8" ht="14.25">
      <c r="B9" s="35"/>
      <c r="C9" s="35"/>
      <c r="D9" s="11" t="s">
        <v>12</v>
      </c>
      <c r="E9" s="12">
        <v>252662000</v>
      </c>
      <c r="F9" s="13">
        <v>251553611</v>
      </c>
      <c r="G9" s="13">
        <f t="shared" ref="G9:G64" si="0">E9-F9</f>
        <v>1108389</v>
      </c>
      <c r="H9" s="13"/>
    </row>
    <row r="10" spans="2:8" ht="14.25">
      <c r="B10" s="35"/>
      <c r="C10" s="35"/>
      <c r="D10" s="11" t="s">
        <v>13</v>
      </c>
      <c r="E10" s="12"/>
      <c r="F10" s="13">
        <v>0</v>
      </c>
      <c r="G10" s="13">
        <f t="shared" si="0"/>
        <v>0</v>
      </c>
      <c r="H10" s="13"/>
    </row>
    <row r="11" spans="2:8" ht="14.25">
      <c r="B11" s="35"/>
      <c r="C11" s="35"/>
      <c r="D11" s="11" t="s">
        <v>14</v>
      </c>
      <c r="E11" s="12">
        <v>1290576000</v>
      </c>
      <c r="F11" s="13">
        <v>1297280594</v>
      </c>
      <c r="G11" s="13">
        <f t="shared" si="0"/>
        <v>-6704594</v>
      </c>
      <c r="H11" s="13"/>
    </row>
    <row r="12" spans="2:8" ht="14.25">
      <c r="B12" s="35"/>
      <c r="C12" s="35"/>
      <c r="D12" s="11" t="s">
        <v>15</v>
      </c>
      <c r="E12" s="12"/>
      <c r="F12" s="13">
        <v>0</v>
      </c>
      <c r="G12" s="13">
        <f t="shared" si="0"/>
        <v>0</v>
      </c>
      <c r="H12" s="13"/>
    </row>
    <row r="13" spans="2:8" ht="14.25">
      <c r="B13" s="35"/>
      <c r="C13" s="35"/>
      <c r="D13" s="11" t="s">
        <v>16</v>
      </c>
      <c r="E13" s="12"/>
      <c r="F13" s="13">
        <v>0</v>
      </c>
      <c r="G13" s="13">
        <f t="shared" si="0"/>
        <v>0</v>
      </c>
      <c r="H13" s="13"/>
    </row>
    <row r="14" spans="2:8" ht="14.25">
      <c r="B14" s="35"/>
      <c r="C14" s="35"/>
      <c r="D14" s="11" t="s">
        <v>17</v>
      </c>
      <c r="E14" s="12"/>
      <c r="F14" s="13">
        <v>0</v>
      </c>
      <c r="G14" s="13">
        <f t="shared" si="0"/>
        <v>0</v>
      </c>
      <c r="H14" s="13"/>
    </row>
    <row r="15" spans="2:8" ht="14.25">
      <c r="B15" s="35"/>
      <c r="C15" s="35"/>
      <c r="D15" s="11" t="s">
        <v>18</v>
      </c>
      <c r="E15" s="12">
        <v>3765490000</v>
      </c>
      <c r="F15" s="13">
        <v>3861246351</v>
      </c>
      <c r="G15" s="13">
        <f t="shared" si="0"/>
        <v>-95756351</v>
      </c>
      <c r="H15" s="13"/>
    </row>
    <row r="16" spans="2:8" ht="14.25">
      <c r="B16" s="35"/>
      <c r="C16" s="35"/>
      <c r="D16" s="11" t="s">
        <v>19</v>
      </c>
      <c r="E16" s="12"/>
      <c r="F16" s="13">
        <v>0</v>
      </c>
      <c r="G16" s="13">
        <f t="shared" si="0"/>
        <v>0</v>
      </c>
      <c r="H16" s="13"/>
    </row>
    <row r="17" spans="2:8" ht="14.25">
      <c r="B17" s="35"/>
      <c r="C17" s="35"/>
      <c r="D17" s="11" t="s">
        <v>20</v>
      </c>
      <c r="E17" s="12">
        <v>9094000</v>
      </c>
      <c r="F17" s="13">
        <v>8490794</v>
      </c>
      <c r="G17" s="13">
        <f t="shared" si="0"/>
        <v>603206</v>
      </c>
      <c r="H17" s="13"/>
    </row>
    <row r="18" spans="2:8" ht="14.25">
      <c r="B18" s="35"/>
      <c r="C18" s="35"/>
      <c r="D18" s="11" t="s">
        <v>21</v>
      </c>
      <c r="E18" s="12"/>
      <c r="F18" s="13">
        <v>0</v>
      </c>
      <c r="G18" s="13">
        <f t="shared" si="0"/>
        <v>0</v>
      </c>
      <c r="H18" s="13"/>
    </row>
    <row r="19" spans="2:8" ht="14.25">
      <c r="B19" s="35"/>
      <c r="C19" s="35"/>
      <c r="D19" s="11" t="s">
        <v>22</v>
      </c>
      <c r="E19" s="12">
        <v>671000</v>
      </c>
      <c r="F19" s="13">
        <v>794825</v>
      </c>
      <c r="G19" s="13">
        <f t="shared" si="0"/>
        <v>-123825</v>
      </c>
      <c r="H19" s="13"/>
    </row>
    <row r="20" spans="2:8" ht="14.25">
      <c r="B20" s="35"/>
      <c r="C20" s="35"/>
      <c r="D20" s="11" t="s">
        <v>23</v>
      </c>
      <c r="E20" s="12">
        <v>261000</v>
      </c>
      <c r="F20" s="13">
        <v>247800</v>
      </c>
      <c r="G20" s="13">
        <f t="shared" si="0"/>
        <v>13200</v>
      </c>
      <c r="H20" s="13"/>
    </row>
    <row r="21" spans="2:8" ht="14.25">
      <c r="B21" s="35"/>
      <c r="C21" s="35"/>
      <c r="D21" s="11" t="s">
        <v>24</v>
      </c>
      <c r="E21" s="12">
        <v>30248000</v>
      </c>
      <c r="F21" s="13">
        <v>36030280</v>
      </c>
      <c r="G21" s="13">
        <f t="shared" si="0"/>
        <v>-5782280</v>
      </c>
      <c r="H21" s="13"/>
    </row>
    <row r="22" spans="2:8" ht="14.25">
      <c r="B22" s="35"/>
      <c r="C22" s="35"/>
      <c r="D22" s="11" t="s">
        <v>25</v>
      </c>
      <c r="E22" s="14"/>
      <c r="F22" s="13">
        <v>0</v>
      </c>
      <c r="G22" s="13">
        <f t="shared" si="0"/>
        <v>0</v>
      </c>
      <c r="H22" s="13"/>
    </row>
    <row r="23" spans="2:8" ht="14.25">
      <c r="B23" s="35"/>
      <c r="C23" s="36"/>
      <c r="D23" s="15" t="s">
        <v>26</v>
      </c>
      <c r="E23" s="16">
        <f>+E8+E9+E10+E11+E12+E13+E14+E15+E16+E17+E18+E19+E20+E21+E22</f>
        <v>6826346000</v>
      </c>
      <c r="F23" s="17">
        <f>+F8+F9+F10+F11+F12+F13+F14+F15+F16+F17+F18+F19+F20+F21+F22</f>
        <v>6940205712</v>
      </c>
      <c r="G23" s="17">
        <f t="shared" si="0"/>
        <v>-113859712</v>
      </c>
      <c r="H23" s="17"/>
    </row>
    <row r="24" spans="2:8" ht="14.25">
      <c r="B24" s="35"/>
      <c r="C24" s="34" t="s">
        <v>27</v>
      </c>
      <c r="D24" s="11" t="s">
        <v>28</v>
      </c>
      <c r="E24" s="9">
        <v>3970341000</v>
      </c>
      <c r="F24" s="13">
        <v>3971134134</v>
      </c>
      <c r="G24" s="13">
        <f t="shared" si="0"/>
        <v>-793134</v>
      </c>
      <c r="H24" s="13"/>
    </row>
    <row r="25" spans="2:8" ht="14.25">
      <c r="B25" s="35"/>
      <c r="C25" s="35"/>
      <c r="D25" s="11" t="s">
        <v>29</v>
      </c>
      <c r="E25" s="12">
        <v>1089181000</v>
      </c>
      <c r="F25" s="13">
        <v>1157653820</v>
      </c>
      <c r="G25" s="13">
        <f t="shared" si="0"/>
        <v>-68472820</v>
      </c>
      <c r="H25" s="13"/>
    </row>
    <row r="26" spans="2:8" ht="14.25">
      <c r="B26" s="35"/>
      <c r="C26" s="35"/>
      <c r="D26" s="11" t="s">
        <v>30</v>
      </c>
      <c r="E26" s="12">
        <v>820734000</v>
      </c>
      <c r="F26" s="13">
        <v>768795995</v>
      </c>
      <c r="G26" s="13">
        <f t="shared" si="0"/>
        <v>51938005</v>
      </c>
      <c r="H26" s="13"/>
    </row>
    <row r="27" spans="2:8" ht="14.25">
      <c r="B27" s="35"/>
      <c r="C27" s="35"/>
      <c r="D27" s="11" t="s">
        <v>31</v>
      </c>
      <c r="E27" s="12">
        <v>1897000</v>
      </c>
      <c r="F27" s="13">
        <v>1827076</v>
      </c>
      <c r="G27" s="13">
        <f t="shared" si="0"/>
        <v>69924</v>
      </c>
      <c r="H27" s="13"/>
    </row>
    <row r="28" spans="2:8" ht="14.25">
      <c r="B28" s="35"/>
      <c r="C28" s="35"/>
      <c r="D28" s="11" t="s">
        <v>32</v>
      </c>
      <c r="E28" s="12">
        <v>45251000</v>
      </c>
      <c r="F28" s="13">
        <v>38181475</v>
      </c>
      <c r="G28" s="13">
        <f t="shared" si="0"/>
        <v>7069525</v>
      </c>
      <c r="H28" s="13"/>
    </row>
    <row r="29" spans="2:8" ht="14.25">
      <c r="B29" s="35"/>
      <c r="C29" s="35"/>
      <c r="D29" s="11" t="s">
        <v>33</v>
      </c>
      <c r="E29" s="12">
        <v>8101000</v>
      </c>
      <c r="F29" s="13">
        <v>6203401</v>
      </c>
      <c r="G29" s="13">
        <f t="shared" si="0"/>
        <v>1897599</v>
      </c>
      <c r="H29" s="13"/>
    </row>
    <row r="30" spans="2:8" ht="14.25">
      <c r="B30" s="35"/>
      <c r="C30" s="35"/>
      <c r="D30" s="11" t="s">
        <v>34</v>
      </c>
      <c r="E30" s="14">
        <v>500000</v>
      </c>
      <c r="F30" s="13">
        <v>859533</v>
      </c>
      <c r="G30" s="13">
        <f t="shared" si="0"/>
        <v>-359533</v>
      </c>
      <c r="H30" s="13"/>
    </row>
    <row r="31" spans="2:8" ht="14.25">
      <c r="B31" s="35"/>
      <c r="C31" s="36"/>
      <c r="D31" s="15" t="s">
        <v>35</v>
      </c>
      <c r="E31" s="16">
        <f>+E24+E25+E26+E27+E28+E29+E30</f>
        <v>5936005000</v>
      </c>
      <c r="F31" s="17">
        <f>+F24+F25+F26+F27+F28+F29+F30</f>
        <v>5944655434</v>
      </c>
      <c r="G31" s="17">
        <f t="shared" si="0"/>
        <v>-8650434</v>
      </c>
      <c r="H31" s="17"/>
    </row>
    <row r="32" spans="2:8" ht="14.25">
      <c r="B32" s="36"/>
      <c r="C32" s="18" t="s">
        <v>36</v>
      </c>
      <c r="D32" s="19"/>
      <c r="E32" s="16">
        <f xml:space="preserve"> +E23 - E31</f>
        <v>890341000</v>
      </c>
      <c r="F32" s="20">
        <f xml:space="preserve"> +F23 - F31</f>
        <v>995550278</v>
      </c>
      <c r="G32" s="20">
        <f t="shared" si="0"/>
        <v>-105209278</v>
      </c>
      <c r="H32" s="20"/>
    </row>
    <row r="33" spans="2:8" ht="14.25">
      <c r="B33" s="34" t="s">
        <v>37</v>
      </c>
      <c r="C33" s="34" t="s">
        <v>10</v>
      </c>
      <c r="D33" s="11" t="s">
        <v>38</v>
      </c>
      <c r="E33" s="9">
        <v>21009000</v>
      </c>
      <c r="F33" s="13">
        <v>21104000</v>
      </c>
      <c r="G33" s="13">
        <f t="shared" si="0"/>
        <v>-95000</v>
      </c>
      <c r="H33" s="13"/>
    </row>
    <row r="34" spans="2:8" ht="14.25">
      <c r="B34" s="35"/>
      <c r="C34" s="35"/>
      <c r="D34" s="11" t="s">
        <v>39</v>
      </c>
      <c r="E34" s="12"/>
      <c r="F34" s="13">
        <v>0</v>
      </c>
      <c r="G34" s="13">
        <f t="shared" si="0"/>
        <v>0</v>
      </c>
      <c r="H34" s="13"/>
    </row>
    <row r="35" spans="2:8" ht="14.25">
      <c r="B35" s="35"/>
      <c r="C35" s="35"/>
      <c r="D35" s="11" t="s">
        <v>40</v>
      </c>
      <c r="E35" s="12"/>
      <c r="F35" s="13">
        <v>0</v>
      </c>
      <c r="G35" s="13">
        <f t="shared" si="0"/>
        <v>0</v>
      </c>
      <c r="H35" s="13"/>
    </row>
    <row r="36" spans="2:8" ht="14.25">
      <c r="B36" s="35"/>
      <c r="C36" s="35"/>
      <c r="D36" s="11" t="s">
        <v>41</v>
      </c>
      <c r="E36" s="12">
        <v>98000</v>
      </c>
      <c r="F36" s="13">
        <v>244002</v>
      </c>
      <c r="G36" s="13">
        <f t="shared" si="0"/>
        <v>-146002</v>
      </c>
      <c r="H36" s="13"/>
    </row>
    <row r="37" spans="2:8" ht="14.25">
      <c r="B37" s="35"/>
      <c r="C37" s="35"/>
      <c r="D37" s="11" t="s">
        <v>42</v>
      </c>
      <c r="E37" s="14"/>
      <c r="F37" s="13">
        <v>0</v>
      </c>
      <c r="G37" s="13">
        <f t="shared" si="0"/>
        <v>0</v>
      </c>
      <c r="H37" s="13"/>
    </row>
    <row r="38" spans="2:8" ht="14.25">
      <c r="B38" s="35"/>
      <c r="C38" s="36"/>
      <c r="D38" s="15" t="s">
        <v>43</v>
      </c>
      <c r="E38" s="16">
        <f>+E33+E34+E35+E36+E37</f>
        <v>21107000</v>
      </c>
      <c r="F38" s="17">
        <f>+F33+F34+F35+F36+F37</f>
        <v>21348002</v>
      </c>
      <c r="G38" s="17">
        <f t="shared" si="0"/>
        <v>-241002</v>
      </c>
      <c r="H38" s="17"/>
    </row>
    <row r="39" spans="2:8" ht="14.25">
      <c r="B39" s="35"/>
      <c r="C39" s="34" t="s">
        <v>27</v>
      </c>
      <c r="D39" s="11" t="s">
        <v>44</v>
      </c>
      <c r="E39" s="9">
        <v>308542000</v>
      </c>
      <c r="F39" s="13">
        <v>308062000</v>
      </c>
      <c r="G39" s="13">
        <f t="shared" si="0"/>
        <v>480000</v>
      </c>
      <c r="H39" s="13"/>
    </row>
    <row r="40" spans="2:8" ht="14.25">
      <c r="B40" s="35"/>
      <c r="C40" s="35"/>
      <c r="D40" s="11" t="s">
        <v>45</v>
      </c>
      <c r="E40" s="12">
        <v>125938000</v>
      </c>
      <c r="F40" s="13">
        <v>155582011</v>
      </c>
      <c r="G40" s="13">
        <f t="shared" si="0"/>
        <v>-29644011</v>
      </c>
      <c r="H40" s="13"/>
    </row>
    <row r="41" spans="2:8" ht="14.25">
      <c r="B41" s="35"/>
      <c r="C41" s="35"/>
      <c r="D41" s="11" t="s">
        <v>46</v>
      </c>
      <c r="E41" s="12"/>
      <c r="F41" s="13">
        <v>0</v>
      </c>
      <c r="G41" s="13">
        <f t="shared" si="0"/>
        <v>0</v>
      </c>
      <c r="H41" s="13"/>
    </row>
    <row r="42" spans="2:8" ht="14.25">
      <c r="B42" s="35"/>
      <c r="C42" s="35"/>
      <c r="D42" s="11" t="s">
        <v>47</v>
      </c>
      <c r="E42" s="12">
        <v>1320000</v>
      </c>
      <c r="F42" s="13">
        <v>1318872</v>
      </c>
      <c r="G42" s="13">
        <f t="shared" si="0"/>
        <v>1128</v>
      </c>
      <c r="H42" s="13"/>
    </row>
    <row r="43" spans="2:8" ht="14.25">
      <c r="B43" s="35"/>
      <c r="C43" s="35"/>
      <c r="D43" s="11" t="s">
        <v>48</v>
      </c>
      <c r="E43" s="14"/>
      <c r="F43" s="13">
        <v>-2460</v>
      </c>
      <c r="G43" s="13">
        <f t="shared" si="0"/>
        <v>2460</v>
      </c>
      <c r="H43" s="13"/>
    </row>
    <row r="44" spans="2:8" ht="14.25">
      <c r="B44" s="35"/>
      <c r="C44" s="36"/>
      <c r="D44" s="15" t="s">
        <v>49</v>
      </c>
      <c r="E44" s="16">
        <f>+E39+E40+E41+E42+E43</f>
        <v>435800000</v>
      </c>
      <c r="F44" s="17">
        <f>+F39+F40+F41+F42+F43</f>
        <v>464960423</v>
      </c>
      <c r="G44" s="17">
        <f t="shared" si="0"/>
        <v>-29160423</v>
      </c>
      <c r="H44" s="17"/>
    </row>
    <row r="45" spans="2:8" ht="14.25">
      <c r="B45" s="36"/>
      <c r="C45" s="21" t="s">
        <v>50</v>
      </c>
      <c r="D45" s="19"/>
      <c r="E45" s="16">
        <f xml:space="preserve"> +E38 - E44</f>
        <v>-414693000</v>
      </c>
      <c r="F45" s="20">
        <f xml:space="preserve"> +F38 - F44</f>
        <v>-443612421</v>
      </c>
      <c r="G45" s="20">
        <f t="shared" si="0"/>
        <v>28919421</v>
      </c>
      <c r="H45" s="20"/>
    </row>
    <row r="46" spans="2:8" ht="14.25">
      <c r="B46" s="34" t="s">
        <v>51</v>
      </c>
      <c r="C46" s="34" t="s">
        <v>10</v>
      </c>
      <c r="D46" s="11" t="s">
        <v>52</v>
      </c>
      <c r="E46" s="9"/>
      <c r="F46" s="13">
        <v>0</v>
      </c>
      <c r="G46" s="13">
        <f t="shared" si="0"/>
        <v>0</v>
      </c>
      <c r="H46" s="13"/>
    </row>
    <row r="47" spans="2:8" ht="14.25">
      <c r="B47" s="35"/>
      <c r="C47" s="35"/>
      <c r="D47" s="11" t="s">
        <v>53</v>
      </c>
      <c r="E47" s="12"/>
      <c r="F47" s="13">
        <v>0</v>
      </c>
      <c r="G47" s="13">
        <f t="shared" si="0"/>
        <v>0</v>
      </c>
      <c r="H47" s="13"/>
    </row>
    <row r="48" spans="2:8" ht="14.25">
      <c r="B48" s="35"/>
      <c r="C48" s="35"/>
      <c r="D48" s="11" t="s">
        <v>54</v>
      </c>
      <c r="E48" s="12"/>
      <c r="F48" s="13">
        <v>0</v>
      </c>
      <c r="G48" s="13">
        <f t="shared" si="0"/>
        <v>0</v>
      </c>
      <c r="H48" s="13"/>
    </row>
    <row r="49" spans="2:8" ht="14.25">
      <c r="B49" s="35"/>
      <c r="C49" s="35"/>
      <c r="D49" s="11" t="s">
        <v>55</v>
      </c>
      <c r="E49" s="12"/>
      <c r="F49" s="13">
        <v>0</v>
      </c>
      <c r="G49" s="13">
        <f t="shared" si="0"/>
        <v>0</v>
      </c>
      <c r="H49" s="13"/>
    </row>
    <row r="50" spans="2:8" ht="14.25">
      <c r="B50" s="35"/>
      <c r="C50" s="35"/>
      <c r="D50" s="11" t="s">
        <v>56</v>
      </c>
      <c r="E50" s="12">
        <v>30738000</v>
      </c>
      <c r="F50" s="13">
        <v>28965551</v>
      </c>
      <c r="G50" s="13">
        <f t="shared" si="0"/>
        <v>1772449</v>
      </c>
      <c r="H50" s="13"/>
    </row>
    <row r="51" spans="2:8" ht="14.25">
      <c r="B51" s="35"/>
      <c r="C51" s="35"/>
      <c r="D51" s="11" t="s">
        <v>57</v>
      </c>
      <c r="E51" s="14">
        <v>83000</v>
      </c>
      <c r="F51" s="13">
        <v>83085</v>
      </c>
      <c r="G51" s="13">
        <f t="shared" si="0"/>
        <v>-85</v>
      </c>
      <c r="H51" s="13"/>
    </row>
    <row r="52" spans="2:8" ht="14.25">
      <c r="B52" s="35"/>
      <c r="C52" s="36"/>
      <c r="D52" s="15" t="s">
        <v>58</v>
      </c>
      <c r="E52" s="16">
        <f>+E46+E47+E48+E49+E50+E51</f>
        <v>30821000</v>
      </c>
      <c r="F52" s="17">
        <f>+F46+F47+F48+F49+F50+F51</f>
        <v>29048636</v>
      </c>
      <c r="G52" s="17">
        <f t="shared" si="0"/>
        <v>1772364</v>
      </c>
      <c r="H52" s="17"/>
    </row>
    <row r="53" spans="2:8" ht="14.25">
      <c r="B53" s="35"/>
      <c r="C53" s="34" t="s">
        <v>27</v>
      </c>
      <c r="D53" s="11" t="s">
        <v>59</v>
      </c>
      <c r="E53" s="9">
        <v>232800000</v>
      </c>
      <c r="F53" s="13">
        <v>232800000</v>
      </c>
      <c r="G53" s="13">
        <f t="shared" si="0"/>
        <v>0</v>
      </c>
      <c r="H53" s="13"/>
    </row>
    <row r="54" spans="2:8" ht="14.25">
      <c r="B54" s="35"/>
      <c r="C54" s="35"/>
      <c r="D54" s="11" t="s">
        <v>60</v>
      </c>
      <c r="E54" s="12"/>
      <c r="F54" s="13">
        <v>0</v>
      </c>
      <c r="G54" s="13">
        <f t="shared" si="0"/>
        <v>0</v>
      </c>
      <c r="H54" s="13"/>
    </row>
    <row r="55" spans="2:8" ht="14.25">
      <c r="B55" s="35"/>
      <c r="C55" s="35"/>
      <c r="D55" s="11" t="s">
        <v>61</v>
      </c>
      <c r="E55" s="12"/>
      <c r="F55" s="13">
        <v>0</v>
      </c>
      <c r="G55" s="13">
        <f t="shared" si="0"/>
        <v>0</v>
      </c>
      <c r="H55" s="13"/>
    </row>
    <row r="56" spans="2:8" ht="14.25">
      <c r="B56" s="35"/>
      <c r="C56" s="35"/>
      <c r="D56" s="11" t="s">
        <v>62</v>
      </c>
      <c r="E56" s="12">
        <v>215784000</v>
      </c>
      <c r="F56" s="13">
        <v>210780818</v>
      </c>
      <c r="G56" s="13">
        <f t="shared" si="0"/>
        <v>5003182</v>
      </c>
      <c r="H56" s="13"/>
    </row>
    <row r="57" spans="2:8" ht="14.25">
      <c r="B57" s="35"/>
      <c r="C57" s="35"/>
      <c r="D57" s="22" t="s">
        <v>63</v>
      </c>
      <c r="E57" s="14">
        <v>4132000</v>
      </c>
      <c r="F57" s="23">
        <v>3764540</v>
      </c>
      <c r="G57" s="23">
        <f t="shared" si="0"/>
        <v>367460</v>
      </c>
      <c r="H57" s="23"/>
    </row>
    <row r="58" spans="2:8" ht="14.25">
      <c r="B58" s="35"/>
      <c r="C58" s="36"/>
      <c r="D58" s="24" t="s">
        <v>64</v>
      </c>
      <c r="E58" s="16">
        <f>+E53+E54+E55+E56+E57</f>
        <v>452716000</v>
      </c>
      <c r="F58" s="25">
        <f>+F53+F54+F55+F56+F57</f>
        <v>447345358</v>
      </c>
      <c r="G58" s="25">
        <f t="shared" si="0"/>
        <v>5370642</v>
      </c>
      <c r="H58" s="25"/>
    </row>
    <row r="59" spans="2:8" ht="14.25">
      <c r="B59" s="36"/>
      <c r="C59" s="21" t="s">
        <v>65</v>
      </c>
      <c r="D59" s="19"/>
      <c r="E59" s="16">
        <f xml:space="preserve"> +E52 - E58</f>
        <v>-421895000</v>
      </c>
      <c r="F59" s="20">
        <f xml:space="preserve"> +F52 - F58</f>
        <v>-418296722</v>
      </c>
      <c r="G59" s="20">
        <f t="shared" si="0"/>
        <v>-3598278</v>
      </c>
      <c r="H59" s="20"/>
    </row>
    <row r="60" spans="2:8" ht="14.25">
      <c r="B60" s="26" t="s">
        <v>66</v>
      </c>
      <c r="C60" s="27"/>
      <c r="D60" s="28"/>
      <c r="E60" s="9"/>
      <c r="F60" s="29"/>
      <c r="G60" s="29">
        <f>E60 + E61</f>
        <v>0</v>
      </c>
      <c r="H60" s="29"/>
    </row>
    <row r="61" spans="2:8" ht="14.25">
      <c r="B61" s="30"/>
      <c r="C61" s="31"/>
      <c r="D61" s="32"/>
      <c r="E61" s="14"/>
      <c r="F61" s="33"/>
      <c r="G61" s="33"/>
      <c r="H61" s="33"/>
    </row>
    <row r="62" spans="2:8" ht="14.25">
      <c r="B62" s="21" t="s">
        <v>67</v>
      </c>
      <c r="C62" s="18"/>
      <c r="D62" s="19"/>
      <c r="E62" s="16">
        <f xml:space="preserve"> +E32 +E45 +E59 - (E60 + E61)</f>
        <v>53753000</v>
      </c>
      <c r="F62" s="20">
        <f xml:space="preserve"> +F32 +F45 +F59 - (F60 + F61)</f>
        <v>133641135</v>
      </c>
      <c r="G62" s="20">
        <f t="shared" si="0"/>
        <v>-79888135</v>
      </c>
      <c r="H62" s="20"/>
    </row>
    <row r="63" spans="2:8" ht="14.25">
      <c r="B63" s="21" t="s">
        <v>68</v>
      </c>
      <c r="C63" s="18"/>
      <c r="D63" s="19"/>
      <c r="E63" s="16">
        <v>2055742300</v>
      </c>
      <c r="F63" s="20">
        <v>2128499392</v>
      </c>
      <c r="G63" s="20">
        <f t="shared" si="0"/>
        <v>-72757092</v>
      </c>
      <c r="H63" s="20"/>
    </row>
    <row r="64" spans="2:8" ht="14.25">
      <c r="B64" s="21" t="s">
        <v>69</v>
      </c>
      <c r="C64" s="18"/>
      <c r="D64" s="19"/>
      <c r="E64" s="16">
        <f xml:space="preserve"> +E62 +E63</f>
        <v>2109495300</v>
      </c>
      <c r="F64" s="20">
        <f xml:space="preserve"> +F62 +F63</f>
        <v>2262140527</v>
      </c>
      <c r="G64" s="20">
        <f t="shared" si="0"/>
        <v>-152645227</v>
      </c>
      <c r="H64" s="20"/>
    </row>
  </sheetData>
  <mergeCells count="12">
    <mergeCell ref="B3:H3"/>
    <mergeCell ref="B5:H5"/>
    <mergeCell ref="B7:D7"/>
    <mergeCell ref="B8:B32"/>
    <mergeCell ref="C8:C23"/>
    <mergeCell ref="C24:C31"/>
    <mergeCell ref="B33:B45"/>
    <mergeCell ref="C33:C38"/>
    <mergeCell ref="C39:C44"/>
    <mergeCell ref="B46:B59"/>
    <mergeCell ref="C46:C52"/>
    <mergeCell ref="C53:C58"/>
  </mergeCells>
  <phoneticPr fontId="1"/>
  <pageMargins left="0.7" right="0.7" top="0.75" bottom="0.75" header="0.3" footer="0.3"/>
  <pageSetup paperSize="9" fitToHeight="0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4"/>
      <c r="J2" s="4" t="s">
        <v>70</v>
      </c>
    </row>
    <row r="3" spans="2:10" ht="21">
      <c r="B3" s="37" t="s">
        <v>71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40"/>
      <c r="C4" s="40"/>
      <c r="D4" s="40"/>
      <c r="E4" s="40"/>
      <c r="F4" s="40"/>
      <c r="G4" s="40"/>
      <c r="H4" s="40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3</v>
      </c>
    </row>
    <row r="7" spans="2:10" ht="14.25">
      <c r="B7" s="39" t="s">
        <v>4</v>
      </c>
      <c r="C7" s="39"/>
      <c r="D7" s="39"/>
      <c r="E7" s="7" t="s">
        <v>72</v>
      </c>
      <c r="F7" s="7" t="s">
        <v>73</v>
      </c>
      <c r="G7" s="7" t="s">
        <v>74</v>
      </c>
      <c r="H7" s="7" t="s">
        <v>75</v>
      </c>
      <c r="I7" s="7" t="s">
        <v>76</v>
      </c>
      <c r="J7" s="7" t="s">
        <v>77</v>
      </c>
    </row>
    <row r="8" spans="2:10" ht="14.25">
      <c r="B8" s="34" t="s">
        <v>9</v>
      </c>
      <c r="C8" s="34" t="s">
        <v>10</v>
      </c>
      <c r="D8" s="8" t="s">
        <v>11</v>
      </c>
      <c r="E8" s="10">
        <v>1484561457</v>
      </c>
      <c r="F8" s="10">
        <v>0</v>
      </c>
      <c r="G8" s="10">
        <v>0</v>
      </c>
      <c r="H8" s="10">
        <f>E8+F8+G8</f>
        <v>1484561457</v>
      </c>
      <c r="I8" s="9"/>
      <c r="J8" s="10">
        <f>H8-I8</f>
        <v>1484561457</v>
      </c>
    </row>
    <row r="9" spans="2:10" ht="14.25">
      <c r="B9" s="35"/>
      <c r="C9" s="35"/>
      <c r="D9" s="11" t="s">
        <v>12</v>
      </c>
      <c r="E9" s="13">
        <v>251553611</v>
      </c>
      <c r="F9" s="13">
        <v>0</v>
      </c>
      <c r="G9" s="13">
        <v>0</v>
      </c>
      <c r="H9" s="13">
        <f t="shared" ref="H9:H68" si="0">E9+F9+G9</f>
        <v>251553611</v>
      </c>
      <c r="I9" s="12"/>
      <c r="J9" s="13">
        <f t="shared" ref="J9:J68" si="1">H9-I9</f>
        <v>251553611</v>
      </c>
    </row>
    <row r="10" spans="2:10" ht="14.25">
      <c r="B10" s="35"/>
      <c r="C10" s="35"/>
      <c r="D10" s="11" t="s">
        <v>13</v>
      </c>
      <c r="E10" s="13">
        <v>0</v>
      </c>
      <c r="F10" s="13">
        <v>0</v>
      </c>
      <c r="G10" s="13">
        <v>0</v>
      </c>
      <c r="H10" s="13">
        <f t="shared" si="0"/>
        <v>0</v>
      </c>
      <c r="I10" s="12"/>
      <c r="J10" s="13">
        <f t="shared" si="1"/>
        <v>0</v>
      </c>
    </row>
    <row r="11" spans="2:10" ht="14.25">
      <c r="B11" s="35"/>
      <c r="C11" s="35"/>
      <c r="D11" s="11" t="s">
        <v>14</v>
      </c>
      <c r="E11" s="13">
        <v>1297280594</v>
      </c>
      <c r="F11" s="13">
        <v>0</v>
      </c>
      <c r="G11" s="13">
        <v>0</v>
      </c>
      <c r="H11" s="13">
        <f t="shared" si="0"/>
        <v>1297280594</v>
      </c>
      <c r="I11" s="12"/>
      <c r="J11" s="13">
        <f t="shared" si="1"/>
        <v>1297280594</v>
      </c>
    </row>
    <row r="12" spans="2:10" ht="14.25">
      <c r="B12" s="35"/>
      <c r="C12" s="35"/>
      <c r="D12" s="11" t="s">
        <v>15</v>
      </c>
      <c r="E12" s="13">
        <v>0</v>
      </c>
      <c r="F12" s="13">
        <v>0</v>
      </c>
      <c r="G12" s="13">
        <v>0</v>
      </c>
      <c r="H12" s="13">
        <f t="shared" si="0"/>
        <v>0</v>
      </c>
      <c r="I12" s="12"/>
      <c r="J12" s="13">
        <f t="shared" si="1"/>
        <v>0</v>
      </c>
    </row>
    <row r="13" spans="2:10" ht="14.25">
      <c r="B13" s="35"/>
      <c r="C13" s="35"/>
      <c r="D13" s="11" t="s">
        <v>16</v>
      </c>
      <c r="E13" s="13">
        <v>0</v>
      </c>
      <c r="F13" s="13">
        <v>0</v>
      </c>
      <c r="G13" s="13">
        <v>0</v>
      </c>
      <c r="H13" s="13">
        <f t="shared" si="0"/>
        <v>0</v>
      </c>
      <c r="I13" s="12"/>
      <c r="J13" s="13">
        <f t="shared" si="1"/>
        <v>0</v>
      </c>
    </row>
    <row r="14" spans="2:10" ht="14.25">
      <c r="B14" s="35"/>
      <c r="C14" s="35"/>
      <c r="D14" s="11" t="s">
        <v>17</v>
      </c>
      <c r="E14" s="13">
        <v>0</v>
      </c>
      <c r="F14" s="13">
        <v>0</v>
      </c>
      <c r="G14" s="13">
        <v>0</v>
      </c>
      <c r="H14" s="13">
        <f t="shared" si="0"/>
        <v>0</v>
      </c>
      <c r="I14" s="12"/>
      <c r="J14" s="13">
        <f t="shared" si="1"/>
        <v>0</v>
      </c>
    </row>
    <row r="15" spans="2:10" ht="14.25">
      <c r="B15" s="35"/>
      <c r="C15" s="35"/>
      <c r="D15" s="11" t="s">
        <v>18</v>
      </c>
      <c r="E15" s="13">
        <v>3861246351</v>
      </c>
      <c r="F15" s="13">
        <v>0</v>
      </c>
      <c r="G15" s="13">
        <v>0</v>
      </c>
      <c r="H15" s="13">
        <f t="shared" si="0"/>
        <v>3861246351</v>
      </c>
      <c r="I15" s="12"/>
      <c r="J15" s="13">
        <f t="shared" si="1"/>
        <v>3861246351</v>
      </c>
    </row>
    <row r="16" spans="2:10" ht="14.25">
      <c r="B16" s="35"/>
      <c r="C16" s="35"/>
      <c r="D16" s="11" t="s">
        <v>19</v>
      </c>
      <c r="E16" s="13">
        <v>0</v>
      </c>
      <c r="F16" s="13">
        <v>0</v>
      </c>
      <c r="G16" s="13">
        <v>0</v>
      </c>
      <c r="H16" s="13">
        <f t="shared" si="0"/>
        <v>0</v>
      </c>
      <c r="I16" s="12"/>
      <c r="J16" s="13">
        <f t="shared" si="1"/>
        <v>0</v>
      </c>
    </row>
    <row r="17" spans="2:10" ht="14.25">
      <c r="B17" s="35"/>
      <c r="C17" s="35"/>
      <c r="D17" s="11" t="s">
        <v>20</v>
      </c>
      <c r="E17" s="13">
        <v>0</v>
      </c>
      <c r="F17" s="13">
        <v>0</v>
      </c>
      <c r="G17" s="13">
        <v>8490794</v>
      </c>
      <c r="H17" s="13">
        <f t="shared" si="0"/>
        <v>8490794</v>
      </c>
      <c r="I17" s="12"/>
      <c r="J17" s="13">
        <f t="shared" si="1"/>
        <v>8490794</v>
      </c>
    </row>
    <row r="18" spans="2:10" ht="14.25">
      <c r="B18" s="35"/>
      <c r="C18" s="35"/>
      <c r="D18" s="11" t="s">
        <v>21</v>
      </c>
      <c r="E18" s="13">
        <v>0</v>
      </c>
      <c r="F18" s="13">
        <v>0</v>
      </c>
      <c r="G18" s="13">
        <v>0</v>
      </c>
      <c r="H18" s="13">
        <f t="shared" si="0"/>
        <v>0</v>
      </c>
      <c r="I18" s="12"/>
      <c r="J18" s="13">
        <f t="shared" si="1"/>
        <v>0</v>
      </c>
    </row>
    <row r="19" spans="2:10" ht="14.25">
      <c r="B19" s="35"/>
      <c r="C19" s="35"/>
      <c r="D19" s="11" t="s">
        <v>22</v>
      </c>
      <c r="E19" s="13">
        <v>794825</v>
      </c>
      <c r="F19" s="13">
        <v>0</v>
      </c>
      <c r="G19" s="13">
        <v>0</v>
      </c>
      <c r="H19" s="13">
        <f t="shared" si="0"/>
        <v>794825</v>
      </c>
      <c r="I19" s="12"/>
      <c r="J19" s="13">
        <f t="shared" si="1"/>
        <v>794825</v>
      </c>
    </row>
    <row r="20" spans="2:10" ht="14.25">
      <c r="B20" s="35"/>
      <c r="C20" s="35"/>
      <c r="D20" s="11" t="s">
        <v>23</v>
      </c>
      <c r="E20" s="13">
        <v>247487</v>
      </c>
      <c r="F20" s="13">
        <v>0</v>
      </c>
      <c r="G20" s="13">
        <v>313</v>
      </c>
      <c r="H20" s="13">
        <f t="shared" si="0"/>
        <v>247800</v>
      </c>
      <c r="I20" s="12"/>
      <c r="J20" s="13">
        <f t="shared" si="1"/>
        <v>247800</v>
      </c>
    </row>
    <row r="21" spans="2:10" ht="14.25">
      <c r="B21" s="35"/>
      <c r="C21" s="35"/>
      <c r="D21" s="11" t="s">
        <v>24</v>
      </c>
      <c r="E21" s="13">
        <v>36030280</v>
      </c>
      <c r="F21" s="13">
        <v>0</v>
      </c>
      <c r="G21" s="13">
        <v>0</v>
      </c>
      <c r="H21" s="13">
        <f t="shared" si="0"/>
        <v>36030280</v>
      </c>
      <c r="I21" s="12"/>
      <c r="J21" s="13">
        <f t="shared" si="1"/>
        <v>36030280</v>
      </c>
    </row>
    <row r="22" spans="2:10" ht="14.25">
      <c r="B22" s="35"/>
      <c r="C22" s="35"/>
      <c r="D22" s="11" t="s">
        <v>25</v>
      </c>
      <c r="E22" s="13">
        <v>0</v>
      </c>
      <c r="F22" s="13">
        <v>0</v>
      </c>
      <c r="G22" s="13">
        <v>0</v>
      </c>
      <c r="H22" s="13">
        <f t="shared" si="0"/>
        <v>0</v>
      </c>
      <c r="I22" s="14"/>
      <c r="J22" s="13">
        <f t="shared" si="1"/>
        <v>0</v>
      </c>
    </row>
    <row r="23" spans="2:10" ht="14.25">
      <c r="B23" s="35"/>
      <c r="C23" s="36"/>
      <c r="D23" s="15" t="s">
        <v>26</v>
      </c>
      <c r="E23" s="17">
        <f>+E8+E9+E10+E11+E12+E13+E14+E15+E16+E17+E18+E19+E20+E21+E22</f>
        <v>6931714605</v>
      </c>
      <c r="F23" s="17">
        <f>+F8+F9+F10+F11+F12+F13+F14+F15+F16+F17+F18+F19+F20+F21+F22</f>
        <v>0</v>
      </c>
      <c r="G23" s="17">
        <f>+G8+G9+G10+G11+G12+G13+G14+G15+G16+G17+G18+G19+G20+G21+G22</f>
        <v>8491107</v>
      </c>
      <c r="H23" s="17">
        <f t="shared" si="0"/>
        <v>6940205712</v>
      </c>
      <c r="I23" s="16">
        <f>+I8+I9+I10+I11+I12+I13+I14+I15+I16+I17+I18+I19+I20+I21+I22</f>
        <v>0</v>
      </c>
      <c r="J23" s="17">
        <f t="shared" si="1"/>
        <v>6940205712</v>
      </c>
    </row>
    <row r="24" spans="2:10" ht="14.25">
      <c r="B24" s="35"/>
      <c r="C24" s="34" t="s">
        <v>27</v>
      </c>
      <c r="D24" s="11" t="s">
        <v>28</v>
      </c>
      <c r="E24" s="13">
        <v>3971134134</v>
      </c>
      <c r="F24" s="13">
        <v>0</v>
      </c>
      <c r="G24" s="13">
        <v>0</v>
      </c>
      <c r="H24" s="13">
        <f t="shared" si="0"/>
        <v>3971134134</v>
      </c>
      <c r="I24" s="9"/>
      <c r="J24" s="13">
        <f t="shared" si="1"/>
        <v>3971134134</v>
      </c>
    </row>
    <row r="25" spans="2:10" ht="14.25">
      <c r="B25" s="35"/>
      <c r="C25" s="35"/>
      <c r="D25" s="11" t="s">
        <v>29</v>
      </c>
      <c r="E25" s="13">
        <v>1157653820</v>
      </c>
      <c r="F25" s="13">
        <v>0</v>
      </c>
      <c r="G25" s="13">
        <v>0</v>
      </c>
      <c r="H25" s="13">
        <f t="shared" si="0"/>
        <v>1157653820</v>
      </c>
      <c r="I25" s="12"/>
      <c r="J25" s="13">
        <f t="shared" si="1"/>
        <v>1157653820</v>
      </c>
    </row>
    <row r="26" spans="2:10" ht="14.25">
      <c r="B26" s="35"/>
      <c r="C26" s="35"/>
      <c r="D26" s="11" t="s">
        <v>30</v>
      </c>
      <c r="E26" s="13">
        <v>766119562</v>
      </c>
      <c r="F26" s="13">
        <v>0</v>
      </c>
      <c r="G26" s="13">
        <v>2676433</v>
      </c>
      <c r="H26" s="13">
        <f t="shared" si="0"/>
        <v>768795995</v>
      </c>
      <c r="I26" s="12"/>
      <c r="J26" s="13">
        <f t="shared" si="1"/>
        <v>768795995</v>
      </c>
    </row>
    <row r="27" spans="2:10" ht="14.25">
      <c r="B27" s="35"/>
      <c r="C27" s="35"/>
      <c r="D27" s="11" t="s">
        <v>31</v>
      </c>
      <c r="E27" s="13">
        <v>1827076</v>
      </c>
      <c r="F27" s="13">
        <v>0</v>
      </c>
      <c r="G27" s="13">
        <v>0</v>
      </c>
      <c r="H27" s="13">
        <f t="shared" si="0"/>
        <v>1827076</v>
      </c>
      <c r="I27" s="12"/>
      <c r="J27" s="13">
        <f t="shared" si="1"/>
        <v>1827076</v>
      </c>
    </row>
    <row r="28" spans="2:10" ht="14.25">
      <c r="B28" s="35"/>
      <c r="C28" s="35"/>
      <c r="D28" s="11" t="s">
        <v>32</v>
      </c>
      <c r="E28" s="13">
        <v>38181475</v>
      </c>
      <c r="F28" s="13">
        <v>0</v>
      </c>
      <c r="G28" s="13">
        <v>0</v>
      </c>
      <c r="H28" s="13">
        <f t="shared" si="0"/>
        <v>38181475</v>
      </c>
      <c r="I28" s="12"/>
      <c r="J28" s="13">
        <f t="shared" si="1"/>
        <v>38181475</v>
      </c>
    </row>
    <row r="29" spans="2:10" ht="14.25">
      <c r="B29" s="35"/>
      <c r="C29" s="35"/>
      <c r="D29" s="11" t="s">
        <v>33</v>
      </c>
      <c r="E29" s="13">
        <v>6203401</v>
      </c>
      <c r="F29" s="13">
        <v>0</v>
      </c>
      <c r="G29" s="13">
        <v>0</v>
      </c>
      <c r="H29" s="13">
        <f t="shared" si="0"/>
        <v>6203401</v>
      </c>
      <c r="I29" s="12"/>
      <c r="J29" s="13">
        <f t="shared" si="1"/>
        <v>6203401</v>
      </c>
    </row>
    <row r="30" spans="2:10" ht="14.25">
      <c r="B30" s="35"/>
      <c r="C30" s="35"/>
      <c r="D30" s="11" t="s">
        <v>34</v>
      </c>
      <c r="E30" s="13">
        <v>360443</v>
      </c>
      <c r="F30" s="13">
        <v>0</v>
      </c>
      <c r="G30" s="13">
        <v>499090</v>
      </c>
      <c r="H30" s="13">
        <f t="shared" si="0"/>
        <v>859533</v>
      </c>
      <c r="I30" s="14"/>
      <c r="J30" s="13">
        <f t="shared" si="1"/>
        <v>859533</v>
      </c>
    </row>
    <row r="31" spans="2:10" ht="14.25">
      <c r="B31" s="35"/>
      <c r="C31" s="36"/>
      <c r="D31" s="15" t="s">
        <v>35</v>
      </c>
      <c r="E31" s="17">
        <f>+E24+E25+E26+E27+E28+E29+E30</f>
        <v>5941479911</v>
      </c>
      <c r="F31" s="17">
        <f>+F24+F25+F26+F27+F28+F29+F30</f>
        <v>0</v>
      </c>
      <c r="G31" s="17">
        <f>+G24+G25+G26+G27+G28+G29+G30</f>
        <v>3175523</v>
      </c>
      <c r="H31" s="17">
        <f t="shared" si="0"/>
        <v>5944655434</v>
      </c>
      <c r="I31" s="16">
        <f>+I24+I25+I26+I27+I28+I29+I30</f>
        <v>0</v>
      </c>
      <c r="J31" s="17">
        <f t="shared" si="1"/>
        <v>5944655434</v>
      </c>
    </row>
    <row r="32" spans="2:10" ht="14.25">
      <c r="B32" s="36"/>
      <c r="C32" s="18" t="s">
        <v>36</v>
      </c>
      <c r="D32" s="19"/>
      <c r="E32" s="20">
        <f xml:space="preserve"> +E23 - E31</f>
        <v>990234694</v>
      </c>
      <c r="F32" s="20">
        <f xml:space="preserve"> +F23 - F31</f>
        <v>0</v>
      </c>
      <c r="G32" s="20">
        <f xml:space="preserve"> +G23 - G31</f>
        <v>5315584</v>
      </c>
      <c r="H32" s="20">
        <f t="shared" si="0"/>
        <v>995550278</v>
      </c>
      <c r="I32" s="16">
        <f xml:space="preserve"> +I23 - I31</f>
        <v>0</v>
      </c>
      <c r="J32" s="20">
        <f t="shared" si="1"/>
        <v>995550278</v>
      </c>
    </row>
    <row r="33" spans="2:10" ht="14.25">
      <c r="B33" s="34" t="s">
        <v>37</v>
      </c>
      <c r="C33" s="34" t="s">
        <v>10</v>
      </c>
      <c r="D33" s="11" t="s">
        <v>38</v>
      </c>
      <c r="E33" s="13">
        <v>21104000</v>
      </c>
      <c r="F33" s="13">
        <v>0</v>
      </c>
      <c r="G33" s="13">
        <v>0</v>
      </c>
      <c r="H33" s="13">
        <f t="shared" si="0"/>
        <v>21104000</v>
      </c>
      <c r="I33" s="9"/>
      <c r="J33" s="13">
        <f t="shared" si="1"/>
        <v>21104000</v>
      </c>
    </row>
    <row r="34" spans="2:10" ht="14.25">
      <c r="B34" s="35"/>
      <c r="C34" s="35"/>
      <c r="D34" s="11" t="s">
        <v>39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12"/>
      <c r="J34" s="13">
        <f t="shared" si="1"/>
        <v>0</v>
      </c>
    </row>
    <row r="35" spans="2:10" ht="14.25">
      <c r="B35" s="35"/>
      <c r="C35" s="35"/>
      <c r="D35" s="11" t="s">
        <v>40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12"/>
      <c r="J35" s="13">
        <f t="shared" si="1"/>
        <v>0</v>
      </c>
    </row>
    <row r="36" spans="2:10" ht="14.25">
      <c r="B36" s="35"/>
      <c r="C36" s="35"/>
      <c r="D36" s="11" t="s">
        <v>41</v>
      </c>
      <c r="E36" s="13">
        <v>244002</v>
      </c>
      <c r="F36" s="13">
        <v>0</v>
      </c>
      <c r="G36" s="13">
        <v>0</v>
      </c>
      <c r="H36" s="13">
        <f t="shared" si="0"/>
        <v>244002</v>
      </c>
      <c r="I36" s="12"/>
      <c r="J36" s="13">
        <f t="shared" si="1"/>
        <v>244002</v>
      </c>
    </row>
    <row r="37" spans="2:10" ht="14.25">
      <c r="B37" s="35"/>
      <c r="C37" s="35"/>
      <c r="D37" s="11" t="s">
        <v>42</v>
      </c>
      <c r="E37" s="13">
        <v>0</v>
      </c>
      <c r="F37" s="13">
        <v>0</v>
      </c>
      <c r="G37" s="13">
        <v>0</v>
      </c>
      <c r="H37" s="13">
        <f t="shared" si="0"/>
        <v>0</v>
      </c>
      <c r="I37" s="14"/>
      <c r="J37" s="13">
        <f t="shared" si="1"/>
        <v>0</v>
      </c>
    </row>
    <row r="38" spans="2:10" ht="14.25">
      <c r="B38" s="35"/>
      <c r="C38" s="36"/>
      <c r="D38" s="15" t="s">
        <v>43</v>
      </c>
      <c r="E38" s="17">
        <f>+E33+E34+E35+E36+E37</f>
        <v>21348002</v>
      </c>
      <c r="F38" s="17">
        <f>+F33+F34+F35+F36+F37</f>
        <v>0</v>
      </c>
      <c r="G38" s="17">
        <f>+G33+G34+G35+G36+G37</f>
        <v>0</v>
      </c>
      <c r="H38" s="17">
        <f t="shared" si="0"/>
        <v>21348002</v>
      </c>
      <c r="I38" s="16">
        <f>+I33+I34+I35+I36+I37</f>
        <v>0</v>
      </c>
      <c r="J38" s="17">
        <f t="shared" si="1"/>
        <v>21348002</v>
      </c>
    </row>
    <row r="39" spans="2:10" ht="14.25">
      <c r="B39" s="35"/>
      <c r="C39" s="34" t="s">
        <v>27</v>
      </c>
      <c r="D39" s="11" t="s">
        <v>44</v>
      </c>
      <c r="E39" s="13">
        <v>308062000</v>
      </c>
      <c r="F39" s="13">
        <v>0</v>
      </c>
      <c r="G39" s="13">
        <v>0</v>
      </c>
      <c r="H39" s="13">
        <f t="shared" si="0"/>
        <v>308062000</v>
      </c>
      <c r="I39" s="9"/>
      <c r="J39" s="13">
        <f t="shared" si="1"/>
        <v>308062000</v>
      </c>
    </row>
    <row r="40" spans="2:10" ht="14.25">
      <c r="B40" s="35"/>
      <c r="C40" s="35"/>
      <c r="D40" s="11" t="s">
        <v>45</v>
      </c>
      <c r="E40" s="13">
        <v>155078011</v>
      </c>
      <c r="F40" s="13">
        <v>0</v>
      </c>
      <c r="G40" s="13">
        <v>504000</v>
      </c>
      <c r="H40" s="13">
        <f t="shared" si="0"/>
        <v>155582011</v>
      </c>
      <c r="I40" s="12"/>
      <c r="J40" s="13">
        <f t="shared" si="1"/>
        <v>155582011</v>
      </c>
    </row>
    <row r="41" spans="2:10" ht="14.25">
      <c r="B41" s="35"/>
      <c r="C41" s="35"/>
      <c r="D41" s="11" t="s">
        <v>46</v>
      </c>
      <c r="E41" s="13">
        <v>0</v>
      </c>
      <c r="F41" s="13">
        <v>0</v>
      </c>
      <c r="G41" s="13">
        <v>0</v>
      </c>
      <c r="H41" s="13">
        <f t="shared" si="0"/>
        <v>0</v>
      </c>
      <c r="I41" s="12"/>
      <c r="J41" s="13">
        <f t="shared" si="1"/>
        <v>0</v>
      </c>
    </row>
    <row r="42" spans="2:10" ht="14.25">
      <c r="B42" s="35"/>
      <c r="C42" s="35"/>
      <c r="D42" s="11" t="s">
        <v>47</v>
      </c>
      <c r="E42" s="13">
        <v>1318872</v>
      </c>
      <c r="F42" s="13">
        <v>0</v>
      </c>
      <c r="G42" s="13">
        <v>0</v>
      </c>
      <c r="H42" s="13">
        <f t="shared" si="0"/>
        <v>1318872</v>
      </c>
      <c r="I42" s="12"/>
      <c r="J42" s="13">
        <f t="shared" si="1"/>
        <v>1318872</v>
      </c>
    </row>
    <row r="43" spans="2:10" ht="14.25">
      <c r="B43" s="35"/>
      <c r="C43" s="35"/>
      <c r="D43" s="11" t="s">
        <v>48</v>
      </c>
      <c r="E43" s="13">
        <v>-2460</v>
      </c>
      <c r="F43" s="13">
        <v>0</v>
      </c>
      <c r="G43" s="13">
        <v>0</v>
      </c>
      <c r="H43" s="13">
        <f t="shared" si="0"/>
        <v>-2460</v>
      </c>
      <c r="I43" s="14"/>
      <c r="J43" s="13">
        <f t="shared" si="1"/>
        <v>-2460</v>
      </c>
    </row>
    <row r="44" spans="2:10" ht="14.25">
      <c r="B44" s="35"/>
      <c r="C44" s="36"/>
      <c r="D44" s="15" t="s">
        <v>49</v>
      </c>
      <c r="E44" s="17">
        <f>+E39+E40+E41+E42+E43</f>
        <v>464456423</v>
      </c>
      <c r="F44" s="17">
        <f>+F39+F40+F41+F42+F43</f>
        <v>0</v>
      </c>
      <c r="G44" s="17">
        <f>+G39+G40+G41+G42+G43</f>
        <v>504000</v>
      </c>
      <c r="H44" s="17">
        <f t="shared" si="0"/>
        <v>464960423</v>
      </c>
      <c r="I44" s="16">
        <f>+I39+I40+I41+I42+I43</f>
        <v>0</v>
      </c>
      <c r="J44" s="17">
        <f t="shared" si="1"/>
        <v>464960423</v>
      </c>
    </row>
    <row r="45" spans="2:10" ht="14.25">
      <c r="B45" s="36"/>
      <c r="C45" s="21" t="s">
        <v>50</v>
      </c>
      <c r="D45" s="19"/>
      <c r="E45" s="20">
        <f xml:space="preserve"> +E38 - E44</f>
        <v>-443108421</v>
      </c>
      <c r="F45" s="20">
        <f xml:space="preserve"> +F38 - F44</f>
        <v>0</v>
      </c>
      <c r="G45" s="20">
        <f xml:space="preserve"> +G38 - G44</f>
        <v>-504000</v>
      </c>
      <c r="H45" s="20">
        <f t="shared" si="0"/>
        <v>-443612421</v>
      </c>
      <c r="I45" s="16">
        <f xml:space="preserve"> +I38 - I44</f>
        <v>0</v>
      </c>
      <c r="J45" s="20">
        <f t="shared" si="1"/>
        <v>-443612421</v>
      </c>
    </row>
    <row r="46" spans="2:10" ht="14.25">
      <c r="B46" s="34" t="s">
        <v>51</v>
      </c>
      <c r="C46" s="34" t="s">
        <v>10</v>
      </c>
      <c r="D46" s="11" t="s">
        <v>52</v>
      </c>
      <c r="E46" s="13">
        <v>0</v>
      </c>
      <c r="F46" s="13">
        <v>0</v>
      </c>
      <c r="G46" s="13">
        <v>0</v>
      </c>
      <c r="H46" s="13">
        <f t="shared" si="0"/>
        <v>0</v>
      </c>
      <c r="I46" s="9"/>
      <c r="J46" s="13">
        <f t="shared" si="1"/>
        <v>0</v>
      </c>
    </row>
    <row r="47" spans="2:10" ht="14.25">
      <c r="B47" s="35"/>
      <c r="C47" s="35"/>
      <c r="D47" s="11" t="s">
        <v>53</v>
      </c>
      <c r="E47" s="13">
        <v>0</v>
      </c>
      <c r="F47" s="13">
        <v>0</v>
      </c>
      <c r="G47" s="13">
        <v>0</v>
      </c>
      <c r="H47" s="13">
        <f t="shared" si="0"/>
        <v>0</v>
      </c>
      <c r="I47" s="12"/>
      <c r="J47" s="13">
        <f t="shared" si="1"/>
        <v>0</v>
      </c>
    </row>
    <row r="48" spans="2:10" ht="14.25">
      <c r="B48" s="35"/>
      <c r="C48" s="35"/>
      <c r="D48" s="11" t="s">
        <v>54</v>
      </c>
      <c r="E48" s="13">
        <v>0</v>
      </c>
      <c r="F48" s="13">
        <v>0</v>
      </c>
      <c r="G48" s="13">
        <v>0</v>
      </c>
      <c r="H48" s="13">
        <f t="shared" si="0"/>
        <v>0</v>
      </c>
      <c r="I48" s="12"/>
      <c r="J48" s="13">
        <f t="shared" si="1"/>
        <v>0</v>
      </c>
    </row>
    <row r="49" spans="2:10" ht="14.25">
      <c r="B49" s="35"/>
      <c r="C49" s="35"/>
      <c r="D49" s="11" t="s">
        <v>55</v>
      </c>
      <c r="E49" s="13">
        <v>0</v>
      </c>
      <c r="F49" s="13">
        <v>0</v>
      </c>
      <c r="G49" s="13">
        <v>0</v>
      </c>
      <c r="H49" s="13">
        <f t="shared" si="0"/>
        <v>0</v>
      </c>
      <c r="I49" s="12"/>
      <c r="J49" s="13">
        <f t="shared" si="1"/>
        <v>0</v>
      </c>
    </row>
    <row r="50" spans="2:10" ht="14.25">
      <c r="B50" s="35"/>
      <c r="C50" s="35"/>
      <c r="D50" s="11" t="s">
        <v>56</v>
      </c>
      <c r="E50" s="13">
        <v>28965551</v>
      </c>
      <c r="F50" s="13">
        <v>0</v>
      </c>
      <c r="G50" s="13">
        <v>0</v>
      </c>
      <c r="H50" s="13">
        <f t="shared" si="0"/>
        <v>28965551</v>
      </c>
      <c r="I50" s="12"/>
      <c r="J50" s="13">
        <f t="shared" si="1"/>
        <v>28965551</v>
      </c>
    </row>
    <row r="51" spans="2:10" ht="14.25">
      <c r="B51" s="35"/>
      <c r="C51" s="35"/>
      <c r="D51" s="11" t="s">
        <v>78</v>
      </c>
      <c r="E51" s="13">
        <v>0</v>
      </c>
      <c r="F51" s="13">
        <v>0</v>
      </c>
      <c r="G51" s="13">
        <v>0</v>
      </c>
      <c r="H51" s="13">
        <f t="shared" si="0"/>
        <v>0</v>
      </c>
      <c r="I51" s="12"/>
      <c r="J51" s="13">
        <f t="shared" si="1"/>
        <v>0</v>
      </c>
    </row>
    <row r="52" spans="2:10" ht="14.25">
      <c r="B52" s="35"/>
      <c r="C52" s="35"/>
      <c r="D52" s="11" t="s">
        <v>79</v>
      </c>
      <c r="E52" s="13">
        <v>0</v>
      </c>
      <c r="F52" s="13">
        <v>0</v>
      </c>
      <c r="G52" s="13">
        <v>0</v>
      </c>
      <c r="H52" s="13">
        <f t="shared" si="0"/>
        <v>0</v>
      </c>
      <c r="I52" s="12"/>
      <c r="J52" s="13">
        <f t="shared" si="1"/>
        <v>0</v>
      </c>
    </row>
    <row r="53" spans="2:10" ht="14.25">
      <c r="B53" s="35"/>
      <c r="C53" s="35"/>
      <c r="D53" s="11" t="s">
        <v>80</v>
      </c>
      <c r="E53" s="13">
        <v>5100000</v>
      </c>
      <c r="F53" s="13">
        <v>0</v>
      </c>
      <c r="G53" s="13">
        <v>0</v>
      </c>
      <c r="H53" s="13">
        <f t="shared" si="0"/>
        <v>5100000</v>
      </c>
      <c r="I53" s="12">
        <v>5100000</v>
      </c>
      <c r="J53" s="13">
        <f t="shared" si="1"/>
        <v>0</v>
      </c>
    </row>
    <row r="54" spans="2:10" ht="14.25">
      <c r="B54" s="35"/>
      <c r="C54" s="35"/>
      <c r="D54" s="11" t="s">
        <v>57</v>
      </c>
      <c r="E54" s="13">
        <v>83085</v>
      </c>
      <c r="F54" s="13">
        <v>0</v>
      </c>
      <c r="G54" s="13">
        <v>0</v>
      </c>
      <c r="H54" s="13">
        <f t="shared" si="0"/>
        <v>83085</v>
      </c>
      <c r="I54" s="14"/>
      <c r="J54" s="13">
        <f t="shared" si="1"/>
        <v>83085</v>
      </c>
    </row>
    <row r="55" spans="2:10" ht="14.25">
      <c r="B55" s="35"/>
      <c r="C55" s="36"/>
      <c r="D55" s="15" t="s">
        <v>58</v>
      </c>
      <c r="E55" s="17">
        <f>+E46+E47+E48+E49+E50+E51+E52+E53+E54</f>
        <v>34148636</v>
      </c>
      <c r="F55" s="17">
        <f>+F46+F47+F48+F49+F50+F51+F52+F53+F54</f>
        <v>0</v>
      </c>
      <c r="G55" s="17">
        <f>+G46+G47+G48+G49+G50+G51+G52+G53+G54</f>
        <v>0</v>
      </c>
      <c r="H55" s="17">
        <f t="shared" si="0"/>
        <v>34148636</v>
      </c>
      <c r="I55" s="16">
        <f>+I46+I47+I48+I49+I50+I51+I52+I53+I54</f>
        <v>5100000</v>
      </c>
      <c r="J55" s="17">
        <f t="shared" si="1"/>
        <v>29048636</v>
      </c>
    </row>
    <row r="56" spans="2:10" ht="14.25">
      <c r="B56" s="35"/>
      <c r="C56" s="34" t="s">
        <v>27</v>
      </c>
      <c r="D56" s="11" t="s">
        <v>59</v>
      </c>
      <c r="E56" s="13">
        <v>232800000</v>
      </c>
      <c r="F56" s="13">
        <v>0</v>
      </c>
      <c r="G56" s="13">
        <v>0</v>
      </c>
      <c r="H56" s="13">
        <f t="shared" si="0"/>
        <v>232800000</v>
      </c>
      <c r="I56" s="9"/>
      <c r="J56" s="13">
        <f t="shared" si="1"/>
        <v>232800000</v>
      </c>
    </row>
    <row r="57" spans="2:10" ht="14.25">
      <c r="B57" s="35"/>
      <c r="C57" s="35"/>
      <c r="D57" s="11" t="s">
        <v>60</v>
      </c>
      <c r="E57" s="13">
        <v>0</v>
      </c>
      <c r="F57" s="13">
        <v>0</v>
      </c>
      <c r="G57" s="13">
        <v>0</v>
      </c>
      <c r="H57" s="13">
        <f t="shared" si="0"/>
        <v>0</v>
      </c>
      <c r="I57" s="12"/>
      <c r="J57" s="13">
        <f t="shared" si="1"/>
        <v>0</v>
      </c>
    </row>
    <row r="58" spans="2:10" ht="14.25">
      <c r="B58" s="35"/>
      <c r="C58" s="35"/>
      <c r="D58" s="11" t="s">
        <v>61</v>
      </c>
      <c r="E58" s="13">
        <v>0</v>
      </c>
      <c r="F58" s="13">
        <v>0</v>
      </c>
      <c r="G58" s="13">
        <v>0</v>
      </c>
      <c r="H58" s="13">
        <f t="shared" si="0"/>
        <v>0</v>
      </c>
      <c r="I58" s="12"/>
      <c r="J58" s="13">
        <f t="shared" si="1"/>
        <v>0</v>
      </c>
    </row>
    <row r="59" spans="2:10" ht="14.25">
      <c r="B59" s="35"/>
      <c r="C59" s="35"/>
      <c r="D59" s="11" t="s">
        <v>62</v>
      </c>
      <c r="E59" s="13">
        <v>210780818</v>
      </c>
      <c r="F59" s="13">
        <v>0</v>
      </c>
      <c r="G59" s="13">
        <v>0</v>
      </c>
      <c r="H59" s="13">
        <f t="shared" si="0"/>
        <v>210780818</v>
      </c>
      <c r="I59" s="12"/>
      <c r="J59" s="13">
        <f t="shared" si="1"/>
        <v>210780818</v>
      </c>
    </row>
    <row r="60" spans="2:10" ht="14.25">
      <c r="B60" s="35"/>
      <c r="C60" s="35"/>
      <c r="D60" s="11" t="s">
        <v>81</v>
      </c>
      <c r="E60" s="13">
        <v>0</v>
      </c>
      <c r="F60" s="13">
        <v>0</v>
      </c>
      <c r="G60" s="13">
        <v>0</v>
      </c>
      <c r="H60" s="13">
        <f t="shared" si="0"/>
        <v>0</v>
      </c>
      <c r="I60" s="12"/>
      <c r="J60" s="13">
        <f t="shared" si="1"/>
        <v>0</v>
      </c>
    </row>
    <row r="61" spans="2:10" ht="14.25">
      <c r="B61" s="35"/>
      <c r="C61" s="35"/>
      <c r="D61" s="11" t="s">
        <v>82</v>
      </c>
      <c r="E61" s="13">
        <v>0</v>
      </c>
      <c r="F61" s="13">
        <v>0</v>
      </c>
      <c r="G61" s="13">
        <v>0</v>
      </c>
      <c r="H61" s="13">
        <f t="shared" si="0"/>
        <v>0</v>
      </c>
      <c r="I61" s="12"/>
      <c r="J61" s="13">
        <f t="shared" si="1"/>
        <v>0</v>
      </c>
    </row>
    <row r="62" spans="2:10" ht="14.25">
      <c r="B62" s="35"/>
      <c r="C62" s="35"/>
      <c r="D62" s="22" t="s">
        <v>83</v>
      </c>
      <c r="E62" s="23">
        <v>0</v>
      </c>
      <c r="F62" s="23">
        <v>0</v>
      </c>
      <c r="G62" s="23">
        <v>5100000</v>
      </c>
      <c r="H62" s="23">
        <f t="shared" si="0"/>
        <v>5100000</v>
      </c>
      <c r="I62" s="12">
        <v>5100000</v>
      </c>
      <c r="J62" s="23">
        <f t="shared" si="1"/>
        <v>0</v>
      </c>
    </row>
    <row r="63" spans="2:10" ht="14.25">
      <c r="B63" s="35"/>
      <c r="C63" s="35"/>
      <c r="D63" s="22" t="s">
        <v>63</v>
      </c>
      <c r="E63" s="23">
        <v>3764540</v>
      </c>
      <c r="F63" s="23">
        <v>0</v>
      </c>
      <c r="G63" s="23">
        <v>0</v>
      </c>
      <c r="H63" s="23">
        <f t="shared" si="0"/>
        <v>3764540</v>
      </c>
      <c r="I63" s="14"/>
      <c r="J63" s="23">
        <f t="shared" si="1"/>
        <v>3764540</v>
      </c>
    </row>
    <row r="64" spans="2:10" ht="14.25">
      <c r="B64" s="35"/>
      <c r="C64" s="36"/>
      <c r="D64" s="24" t="s">
        <v>64</v>
      </c>
      <c r="E64" s="25">
        <f>+E56+E57+E58+E59+E60+E61+E62+E63</f>
        <v>447345358</v>
      </c>
      <c r="F64" s="25">
        <f>+F56+F57+F58+F59+F60+F61+F62+F63</f>
        <v>0</v>
      </c>
      <c r="G64" s="25">
        <f>+G56+G57+G58+G59+G60+G61+G62+G63</f>
        <v>5100000</v>
      </c>
      <c r="H64" s="25">
        <f t="shared" si="0"/>
        <v>452445358</v>
      </c>
      <c r="I64" s="16">
        <f>+I56+I57+I58+I59+I60+I61+I62+I63</f>
        <v>5100000</v>
      </c>
      <c r="J64" s="25">
        <f t="shared" si="1"/>
        <v>447345358</v>
      </c>
    </row>
    <row r="65" spans="2:10" ht="14.25">
      <c r="B65" s="36"/>
      <c r="C65" s="21" t="s">
        <v>65</v>
      </c>
      <c r="D65" s="19"/>
      <c r="E65" s="20">
        <f xml:space="preserve"> +E55 - E64</f>
        <v>-413196722</v>
      </c>
      <c r="F65" s="20">
        <f xml:space="preserve"> +F55 - F64</f>
        <v>0</v>
      </c>
      <c r="G65" s="20">
        <f xml:space="preserve"> +G55 - G64</f>
        <v>-5100000</v>
      </c>
      <c r="H65" s="20">
        <f t="shared" si="0"/>
        <v>-418296722</v>
      </c>
      <c r="I65" s="16">
        <f xml:space="preserve"> +I55 - I64</f>
        <v>0</v>
      </c>
      <c r="J65" s="20">
        <f t="shared" si="1"/>
        <v>-418296722</v>
      </c>
    </row>
    <row r="66" spans="2:10" ht="14.25">
      <c r="B66" s="21" t="s">
        <v>84</v>
      </c>
      <c r="C66" s="18"/>
      <c r="D66" s="19"/>
      <c r="E66" s="20">
        <f xml:space="preserve"> +E32 +E45 +E65</f>
        <v>133929551</v>
      </c>
      <c r="F66" s="20">
        <f xml:space="preserve"> +F32 +F45 +F65</f>
        <v>0</v>
      </c>
      <c r="G66" s="20">
        <f xml:space="preserve"> +G32 +G45 +G65</f>
        <v>-288416</v>
      </c>
      <c r="H66" s="20">
        <f t="shared" si="0"/>
        <v>133641135</v>
      </c>
      <c r="I66" s="16">
        <f xml:space="preserve"> +I32 +I45 +I65</f>
        <v>0</v>
      </c>
      <c r="J66" s="20">
        <f t="shared" si="1"/>
        <v>133641135</v>
      </c>
    </row>
    <row r="67" spans="2:10" ht="14.25">
      <c r="B67" s="21" t="s">
        <v>85</v>
      </c>
      <c r="C67" s="18"/>
      <c r="D67" s="19"/>
      <c r="E67" s="20">
        <v>2101086712</v>
      </c>
      <c r="F67" s="20">
        <v>0</v>
      </c>
      <c r="G67" s="20">
        <v>27412680</v>
      </c>
      <c r="H67" s="20">
        <f t="shared" si="0"/>
        <v>2128499392</v>
      </c>
      <c r="I67" s="16"/>
      <c r="J67" s="20">
        <f t="shared" si="1"/>
        <v>2128499392</v>
      </c>
    </row>
    <row r="68" spans="2:10" ht="14.25">
      <c r="B68" s="21" t="s">
        <v>86</v>
      </c>
      <c r="C68" s="18"/>
      <c r="D68" s="19"/>
      <c r="E68" s="20">
        <f xml:space="preserve"> +E66 +E67</f>
        <v>2235016263</v>
      </c>
      <c r="F68" s="20">
        <f xml:space="preserve"> +F66 +F67</f>
        <v>0</v>
      </c>
      <c r="G68" s="20">
        <f xml:space="preserve"> +G66 +G67</f>
        <v>27124264</v>
      </c>
      <c r="H68" s="20">
        <f t="shared" si="0"/>
        <v>2262140527</v>
      </c>
      <c r="I68" s="16">
        <f xml:space="preserve"> +I66 +I67</f>
        <v>0</v>
      </c>
      <c r="J68" s="20">
        <f t="shared" si="1"/>
        <v>2262140527</v>
      </c>
    </row>
  </sheetData>
  <mergeCells count="12">
    <mergeCell ref="B33:B45"/>
    <mergeCell ref="C33:C38"/>
    <mergeCell ref="C39:C44"/>
    <mergeCell ref="B46:B65"/>
    <mergeCell ref="C46:C55"/>
    <mergeCell ref="C56:C64"/>
    <mergeCell ref="B3:J3"/>
    <mergeCell ref="B5:J5"/>
    <mergeCell ref="B7:D7"/>
    <mergeCell ref="B8:B32"/>
    <mergeCell ref="C8:C23"/>
    <mergeCell ref="C24:C3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4"/>
  <sheetViews>
    <sheetView showGridLines="0" workbookViewId="0"/>
  </sheetViews>
  <sheetFormatPr defaultRowHeight="13.5"/>
  <cols>
    <col min="1" max="3" width="2.875" customWidth="1"/>
    <col min="4" max="4" width="44.375" customWidth="1"/>
    <col min="5" max="29" width="20.75" customWidth="1"/>
  </cols>
  <sheetData>
    <row r="1" spans="2:2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ht="2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4"/>
      <c r="AC2" s="4" t="s">
        <v>87</v>
      </c>
    </row>
    <row r="3" spans="2:29" ht="21">
      <c r="B3" s="37" t="s">
        <v>88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2:29" ht="14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3"/>
      <c r="AC4" s="3"/>
    </row>
    <row r="5" spans="2:29" ht="21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2:29" ht="15.7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3"/>
      <c r="AB6" s="3"/>
      <c r="AC6" s="6" t="s">
        <v>3</v>
      </c>
    </row>
    <row r="7" spans="2:29" ht="28.5">
      <c r="B7" s="41" t="s">
        <v>4</v>
      </c>
      <c r="C7" s="42"/>
      <c r="D7" s="43"/>
      <c r="E7" s="44" t="s">
        <v>89</v>
      </c>
      <c r="F7" s="44" t="s">
        <v>90</v>
      </c>
      <c r="G7" s="44" t="s">
        <v>91</v>
      </c>
      <c r="H7" s="44" t="s">
        <v>92</v>
      </c>
      <c r="I7" s="44" t="s">
        <v>93</v>
      </c>
      <c r="J7" s="44" t="s">
        <v>94</v>
      </c>
      <c r="K7" s="44" t="s">
        <v>95</v>
      </c>
      <c r="L7" s="44" t="s">
        <v>96</v>
      </c>
      <c r="M7" s="44" t="s">
        <v>97</v>
      </c>
      <c r="N7" s="44" t="s">
        <v>98</v>
      </c>
      <c r="O7" s="44" t="s">
        <v>99</v>
      </c>
      <c r="P7" s="44" t="s">
        <v>100</v>
      </c>
      <c r="Q7" s="44" t="s">
        <v>101</v>
      </c>
      <c r="R7" s="44" t="s">
        <v>102</v>
      </c>
      <c r="S7" s="44" t="s">
        <v>103</v>
      </c>
      <c r="T7" s="44" t="s">
        <v>104</v>
      </c>
      <c r="U7" s="44" t="s">
        <v>105</v>
      </c>
      <c r="V7" s="44" t="s">
        <v>106</v>
      </c>
      <c r="W7" s="44" t="s">
        <v>107</v>
      </c>
      <c r="X7" s="44" t="s">
        <v>108</v>
      </c>
      <c r="Y7" s="44" t="s">
        <v>109</v>
      </c>
      <c r="Z7" s="44" t="s">
        <v>110</v>
      </c>
      <c r="AA7" s="45" t="s">
        <v>111</v>
      </c>
      <c r="AB7" s="45" t="s">
        <v>112</v>
      </c>
      <c r="AC7" s="45" t="s">
        <v>113</v>
      </c>
    </row>
    <row r="8" spans="2:29" ht="14.25">
      <c r="B8" s="34" t="s">
        <v>9</v>
      </c>
      <c r="C8" s="34" t="s">
        <v>10</v>
      </c>
      <c r="D8" s="8" t="s">
        <v>11</v>
      </c>
      <c r="E8" s="10"/>
      <c r="F8" s="10">
        <v>772558880</v>
      </c>
      <c r="G8" s="10">
        <v>208401251</v>
      </c>
      <c r="H8" s="10">
        <v>252103418</v>
      </c>
      <c r="I8" s="10"/>
      <c r="J8" s="10"/>
      <c r="K8" s="10">
        <v>103568599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>
        <v>111553405</v>
      </c>
      <c r="Y8" s="10">
        <v>9219</v>
      </c>
      <c r="Z8" s="10">
        <v>36366685</v>
      </c>
      <c r="AA8" s="10">
        <f>+E8+F8+G8+H8+I8+J8+K8+L8+M8+N8+O8+P8+Q8+R8+S8+T8+U8+V8+W8+X8+Y8+Z8</f>
        <v>1484561457</v>
      </c>
      <c r="AB8" s="9"/>
      <c r="AC8" s="10">
        <f>AA8-AB8</f>
        <v>1484561457</v>
      </c>
    </row>
    <row r="9" spans="2:29" ht="14.25">
      <c r="B9" s="35"/>
      <c r="C9" s="35"/>
      <c r="D9" s="11" t="s">
        <v>12</v>
      </c>
      <c r="E9" s="13"/>
      <c r="F9" s="13">
        <v>848315</v>
      </c>
      <c r="G9" s="13"/>
      <c r="H9" s="13"/>
      <c r="I9" s="13">
        <v>42364683</v>
      </c>
      <c r="J9" s="13"/>
      <c r="K9" s="13">
        <v>208340613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f t="shared" ref="AA9:AA72" si="0">+E9+F9+G9+H9+I9+J9+K9+L9+M9+N9+O9+P9+Q9+R9+S9+T9+U9+V9+W9+X9+Y9+Z9</f>
        <v>251553611</v>
      </c>
      <c r="AB9" s="12"/>
      <c r="AC9" s="13">
        <f t="shared" ref="AC9:AC72" si="1">AA9-AB9</f>
        <v>251553611</v>
      </c>
    </row>
    <row r="10" spans="2:29" ht="14.25">
      <c r="B10" s="35"/>
      <c r="C10" s="35"/>
      <c r="D10" s="11" t="s">
        <v>13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f t="shared" si="0"/>
        <v>0</v>
      </c>
      <c r="AB10" s="12"/>
      <c r="AC10" s="13">
        <f t="shared" si="1"/>
        <v>0</v>
      </c>
    </row>
    <row r="11" spans="2:29" ht="14.25">
      <c r="B11" s="35"/>
      <c r="C11" s="35"/>
      <c r="D11" s="11" t="s">
        <v>14</v>
      </c>
      <c r="E11" s="13"/>
      <c r="F11" s="13"/>
      <c r="G11" s="13"/>
      <c r="H11" s="13"/>
      <c r="I11" s="13"/>
      <c r="J11" s="13"/>
      <c r="K11" s="13"/>
      <c r="L11" s="13">
        <v>67995240</v>
      </c>
      <c r="M11" s="13">
        <v>127536500</v>
      </c>
      <c r="N11" s="13">
        <v>68832760</v>
      </c>
      <c r="O11" s="13">
        <v>88427022</v>
      </c>
      <c r="P11" s="13">
        <v>161692220</v>
      </c>
      <c r="Q11" s="13">
        <v>68148192</v>
      </c>
      <c r="R11" s="13">
        <v>81747490</v>
      </c>
      <c r="S11" s="13">
        <v>89593004</v>
      </c>
      <c r="T11" s="13">
        <v>109775460</v>
      </c>
      <c r="U11" s="13">
        <v>138548572</v>
      </c>
      <c r="V11" s="13">
        <v>160852314</v>
      </c>
      <c r="W11" s="13">
        <v>134131820</v>
      </c>
      <c r="X11" s="13"/>
      <c r="Y11" s="13"/>
      <c r="Z11" s="13"/>
      <c r="AA11" s="13">
        <f t="shared" si="0"/>
        <v>1297280594</v>
      </c>
      <c r="AB11" s="12"/>
      <c r="AC11" s="13">
        <f t="shared" si="1"/>
        <v>1297280594</v>
      </c>
    </row>
    <row r="12" spans="2:29" ht="14.25">
      <c r="B12" s="35"/>
      <c r="C12" s="35"/>
      <c r="D12" s="11" t="s">
        <v>15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f t="shared" si="0"/>
        <v>0</v>
      </c>
      <c r="AB12" s="12"/>
      <c r="AC12" s="13">
        <f t="shared" si="1"/>
        <v>0</v>
      </c>
    </row>
    <row r="13" spans="2:29" ht="14.25">
      <c r="B13" s="35"/>
      <c r="C13" s="35"/>
      <c r="D13" s="11" t="s">
        <v>16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f t="shared" si="0"/>
        <v>0</v>
      </c>
      <c r="AB13" s="12"/>
      <c r="AC13" s="13">
        <f t="shared" si="1"/>
        <v>0</v>
      </c>
    </row>
    <row r="14" spans="2:29" ht="14.25">
      <c r="B14" s="35"/>
      <c r="C14" s="35"/>
      <c r="D14" s="11" t="s">
        <v>17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>
        <f t="shared" si="0"/>
        <v>0</v>
      </c>
      <c r="AB14" s="12"/>
      <c r="AC14" s="13">
        <f t="shared" si="1"/>
        <v>0</v>
      </c>
    </row>
    <row r="15" spans="2:29" ht="14.25">
      <c r="B15" s="35"/>
      <c r="C15" s="35"/>
      <c r="D15" s="11" t="s">
        <v>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>
        <v>3831345707</v>
      </c>
      <c r="Y15" s="13">
        <v>29900644</v>
      </c>
      <c r="Z15" s="13"/>
      <c r="AA15" s="13">
        <f t="shared" si="0"/>
        <v>3861246351</v>
      </c>
      <c r="AB15" s="12"/>
      <c r="AC15" s="13">
        <f t="shared" si="1"/>
        <v>3861246351</v>
      </c>
    </row>
    <row r="16" spans="2:29" ht="14.25">
      <c r="B16" s="35"/>
      <c r="C16" s="35"/>
      <c r="D16" s="11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>
        <f t="shared" si="0"/>
        <v>0</v>
      </c>
      <c r="AB16" s="12"/>
      <c r="AC16" s="13">
        <f t="shared" si="1"/>
        <v>0</v>
      </c>
    </row>
    <row r="17" spans="2:29" ht="14.25">
      <c r="B17" s="35"/>
      <c r="C17" s="35"/>
      <c r="D17" s="11" t="s">
        <v>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>
        <f t="shared" si="0"/>
        <v>0</v>
      </c>
      <c r="AB17" s="12"/>
      <c r="AC17" s="13">
        <f t="shared" si="1"/>
        <v>0</v>
      </c>
    </row>
    <row r="18" spans="2:29" ht="14.25">
      <c r="B18" s="35"/>
      <c r="C18" s="35"/>
      <c r="D18" s="11" t="s">
        <v>21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f t="shared" si="0"/>
        <v>0</v>
      </c>
      <c r="AB18" s="12"/>
      <c r="AC18" s="13">
        <f t="shared" si="1"/>
        <v>0</v>
      </c>
    </row>
    <row r="19" spans="2:29" ht="14.25">
      <c r="B19" s="35"/>
      <c r="C19" s="35"/>
      <c r="D19" s="11" t="s">
        <v>22</v>
      </c>
      <c r="E19" s="13"/>
      <c r="F19" s="13">
        <v>425000</v>
      </c>
      <c r="G19" s="13">
        <v>159825</v>
      </c>
      <c r="H19" s="13">
        <v>160000</v>
      </c>
      <c r="I19" s="13"/>
      <c r="J19" s="13"/>
      <c r="K19" s="13">
        <v>50000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f t="shared" si="0"/>
        <v>794825</v>
      </c>
      <c r="AB19" s="12"/>
      <c r="AC19" s="13">
        <f t="shared" si="1"/>
        <v>794825</v>
      </c>
    </row>
    <row r="20" spans="2:29" ht="14.25">
      <c r="B20" s="35"/>
      <c r="C20" s="35"/>
      <c r="D20" s="11" t="s">
        <v>23</v>
      </c>
      <c r="E20" s="13">
        <v>170961</v>
      </c>
      <c r="F20" s="13">
        <v>1473</v>
      </c>
      <c r="G20" s="13">
        <v>19239</v>
      </c>
      <c r="H20" s="13">
        <v>5822</v>
      </c>
      <c r="I20" s="13">
        <v>113</v>
      </c>
      <c r="J20" s="13">
        <v>142</v>
      </c>
      <c r="K20" s="13">
        <v>1277</v>
      </c>
      <c r="L20" s="13">
        <v>88</v>
      </c>
      <c r="M20" s="13">
        <v>96</v>
      </c>
      <c r="N20" s="13">
        <v>86</v>
      </c>
      <c r="O20" s="13">
        <v>73</v>
      </c>
      <c r="P20" s="13">
        <v>96</v>
      </c>
      <c r="Q20" s="13">
        <v>35</v>
      </c>
      <c r="R20" s="13">
        <v>65</v>
      </c>
      <c r="S20" s="13">
        <v>116</v>
      </c>
      <c r="T20" s="13">
        <v>103</v>
      </c>
      <c r="U20" s="13">
        <v>55</v>
      </c>
      <c r="V20" s="13">
        <v>60</v>
      </c>
      <c r="W20" s="13">
        <v>31</v>
      </c>
      <c r="X20" s="13">
        <v>47025</v>
      </c>
      <c r="Y20" s="13">
        <v>272</v>
      </c>
      <c r="Z20" s="13">
        <v>259</v>
      </c>
      <c r="AA20" s="13">
        <f t="shared" si="0"/>
        <v>247487</v>
      </c>
      <c r="AB20" s="12"/>
      <c r="AC20" s="13">
        <f t="shared" si="1"/>
        <v>247487</v>
      </c>
    </row>
    <row r="21" spans="2:29" ht="14.25">
      <c r="B21" s="35"/>
      <c r="C21" s="35"/>
      <c r="D21" s="11" t="s">
        <v>24</v>
      </c>
      <c r="E21" s="13">
        <v>513040</v>
      </c>
      <c r="F21" s="13">
        <v>1853282</v>
      </c>
      <c r="G21" s="13">
        <v>570998</v>
      </c>
      <c r="H21" s="13">
        <v>2248846</v>
      </c>
      <c r="I21" s="13">
        <v>112921</v>
      </c>
      <c r="J21" s="13"/>
      <c r="K21" s="13">
        <v>681752</v>
      </c>
      <c r="L21" s="13">
        <v>8750</v>
      </c>
      <c r="M21" s="13">
        <v>7250</v>
      </c>
      <c r="N21" s="13">
        <v>16500</v>
      </c>
      <c r="O21" s="13">
        <v>24750</v>
      </c>
      <c r="P21" s="13">
        <v>31068</v>
      </c>
      <c r="Q21" s="13">
        <v>4750</v>
      </c>
      <c r="R21" s="13">
        <v>9750</v>
      </c>
      <c r="S21" s="13">
        <v>31916</v>
      </c>
      <c r="T21" s="13">
        <v>49750</v>
      </c>
      <c r="U21" s="13">
        <v>52750</v>
      </c>
      <c r="V21" s="13">
        <v>69530</v>
      </c>
      <c r="W21" s="13">
        <v>8750</v>
      </c>
      <c r="X21" s="13">
        <v>29613147</v>
      </c>
      <c r="Y21" s="13">
        <v>120780</v>
      </c>
      <c r="Z21" s="13"/>
      <c r="AA21" s="13">
        <f t="shared" si="0"/>
        <v>36030280</v>
      </c>
      <c r="AB21" s="12"/>
      <c r="AC21" s="13">
        <f t="shared" si="1"/>
        <v>36030280</v>
      </c>
    </row>
    <row r="22" spans="2:29" ht="14.25">
      <c r="B22" s="35"/>
      <c r="C22" s="35"/>
      <c r="D22" s="11" t="s">
        <v>25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>
        <f t="shared" si="0"/>
        <v>0</v>
      </c>
      <c r="AB22" s="14"/>
      <c r="AC22" s="13">
        <f t="shared" si="1"/>
        <v>0</v>
      </c>
    </row>
    <row r="23" spans="2:29" ht="14.25">
      <c r="B23" s="35"/>
      <c r="C23" s="36"/>
      <c r="D23" s="15" t="s">
        <v>26</v>
      </c>
      <c r="E23" s="17">
        <f t="shared" ref="E23:Z23" si="2">+E8+E9+E10+E11+E12+E13+E14+E15+E16+E17+E18+E19+E20+E21+E22</f>
        <v>684001</v>
      </c>
      <c r="F23" s="17">
        <f t="shared" si="2"/>
        <v>775686950</v>
      </c>
      <c r="G23" s="17">
        <f t="shared" si="2"/>
        <v>209151313</v>
      </c>
      <c r="H23" s="17">
        <f t="shared" si="2"/>
        <v>254518086</v>
      </c>
      <c r="I23" s="17">
        <f t="shared" si="2"/>
        <v>42477717</v>
      </c>
      <c r="J23" s="17">
        <f t="shared" si="2"/>
        <v>142</v>
      </c>
      <c r="K23" s="17">
        <f t="shared" si="2"/>
        <v>312642241</v>
      </c>
      <c r="L23" s="17">
        <f t="shared" si="2"/>
        <v>68004078</v>
      </c>
      <c r="M23" s="17">
        <f t="shared" si="2"/>
        <v>127543846</v>
      </c>
      <c r="N23" s="17">
        <f t="shared" si="2"/>
        <v>68849346</v>
      </c>
      <c r="O23" s="17">
        <f t="shared" si="2"/>
        <v>88451845</v>
      </c>
      <c r="P23" s="17">
        <f t="shared" si="2"/>
        <v>161723384</v>
      </c>
      <c r="Q23" s="17">
        <f t="shared" si="2"/>
        <v>68152977</v>
      </c>
      <c r="R23" s="17">
        <f t="shared" si="2"/>
        <v>81757305</v>
      </c>
      <c r="S23" s="17">
        <f t="shared" si="2"/>
        <v>89625036</v>
      </c>
      <c r="T23" s="17">
        <f t="shared" si="2"/>
        <v>109825313</v>
      </c>
      <c r="U23" s="17">
        <f t="shared" si="2"/>
        <v>138601377</v>
      </c>
      <c r="V23" s="17">
        <f t="shared" si="2"/>
        <v>160921904</v>
      </c>
      <c r="W23" s="17">
        <f t="shared" si="2"/>
        <v>134140601</v>
      </c>
      <c r="X23" s="17">
        <f t="shared" si="2"/>
        <v>3972559284</v>
      </c>
      <c r="Y23" s="17">
        <f t="shared" si="2"/>
        <v>30030915</v>
      </c>
      <c r="Z23" s="17">
        <f t="shared" si="2"/>
        <v>36366944</v>
      </c>
      <c r="AA23" s="17">
        <f t="shared" si="0"/>
        <v>6931714605</v>
      </c>
      <c r="AB23" s="16">
        <f>+AB8+AB9+AB10+AB11+AB12+AB13+AB14+AB15+AB16+AB17+AB18+AB19+AB20+AB21+AB22</f>
        <v>0</v>
      </c>
      <c r="AC23" s="17">
        <f t="shared" si="1"/>
        <v>6931714605</v>
      </c>
    </row>
    <row r="24" spans="2:29" ht="14.25">
      <c r="B24" s="35"/>
      <c r="C24" s="34" t="s">
        <v>27</v>
      </c>
      <c r="D24" s="11" t="s">
        <v>28</v>
      </c>
      <c r="E24" s="13">
        <v>19509771</v>
      </c>
      <c r="F24" s="13">
        <v>486409736</v>
      </c>
      <c r="G24" s="13">
        <v>152547076</v>
      </c>
      <c r="H24" s="13">
        <v>181606391</v>
      </c>
      <c r="I24" s="13">
        <v>21345041</v>
      </c>
      <c r="J24" s="13">
        <v>112436</v>
      </c>
      <c r="K24" s="13">
        <v>150626810</v>
      </c>
      <c r="L24" s="13">
        <v>53936825</v>
      </c>
      <c r="M24" s="13">
        <v>80738895</v>
      </c>
      <c r="N24" s="13">
        <v>53554422</v>
      </c>
      <c r="O24" s="13">
        <v>65547408</v>
      </c>
      <c r="P24" s="13">
        <v>102278142</v>
      </c>
      <c r="Q24" s="13">
        <v>48786811</v>
      </c>
      <c r="R24" s="13">
        <v>56430069</v>
      </c>
      <c r="S24" s="13">
        <v>59261864</v>
      </c>
      <c r="T24" s="13">
        <v>71967031</v>
      </c>
      <c r="U24" s="13">
        <v>90215801</v>
      </c>
      <c r="V24" s="13">
        <v>108173276</v>
      </c>
      <c r="W24" s="13">
        <v>88922242</v>
      </c>
      <c r="X24" s="13">
        <v>2012415157</v>
      </c>
      <c r="Y24" s="13">
        <v>23910621</v>
      </c>
      <c r="Z24" s="13">
        <v>42838309</v>
      </c>
      <c r="AA24" s="13">
        <f t="shared" si="0"/>
        <v>3971134134</v>
      </c>
      <c r="AB24" s="9"/>
      <c r="AC24" s="13">
        <f t="shared" si="1"/>
        <v>3971134134</v>
      </c>
    </row>
    <row r="25" spans="2:29" ht="14.25">
      <c r="B25" s="35"/>
      <c r="C25" s="35"/>
      <c r="D25" s="11" t="s">
        <v>29</v>
      </c>
      <c r="E25" s="13"/>
      <c r="F25" s="13">
        <v>111430575</v>
      </c>
      <c r="G25" s="13">
        <v>36866096</v>
      </c>
      <c r="H25" s="13">
        <v>40891848</v>
      </c>
      <c r="I25" s="13">
        <v>14563446</v>
      </c>
      <c r="J25" s="13"/>
      <c r="K25" s="13">
        <v>66441440</v>
      </c>
      <c r="L25" s="13">
        <v>6950863</v>
      </c>
      <c r="M25" s="13">
        <v>14292070</v>
      </c>
      <c r="N25" s="13">
        <v>6357250</v>
      </c>
      <c r="O25" s="13">
        <v>8048251</v>
      </c>
      <c r="P25" s="13">
        <v>14003530</v>
      </c>
      <c r="Q25" s="13">
        <v>6477151</v>
      </c>
      <c r="R25" s="13">
        <v>7067640</v>
      </c>
      <c r="S25" s="13">
        <v>8993278</v>
      </c>
      <c r="T25" s="13">
        <v>10767008</v>
      </c>
      <c r="U25" s="13">
        <v>13677585</v>
      </c>
      <c r="V25" s="13">
        <v>14731368</v>
      </c>
      <c r="W25" s="13">
        <v>14166550</v>
      </c>
      <c r="X25" s="13">
        <v>759750630</v>
      </c>
      <c r="Y25" s="13">
        <v>296106</v>
      </c>
      <c r="Z25" s="13">
        <v>1881135</v>
      </c>
      <c r="AA25" s="13">
        <f t="shared" si="0"/>
        <v>1157653820</v>
      </c>
      <c r="AB25" s="12"/>
      <c r="AC25" s="13">
        <f t="shared" si="1"/>
        <v>1157653820</v>
      </c>
    </row>
    <row r="26" spans="2:29" ht="14.25">
      <c r="B26" s="35"/>
      <c r="C26" s="35"/>
      <c r="D26" s="11" t="s">
        <v>30</v>
      </c>
      <c r="E26" s="13">
        <v>11960678</v>
      </c>
      <c r="F26" s="13">
        <v>72903381</v>
      </c>
      <c r="G26" s="13">
        <v>11410837</v>
      </c>
      <c r="H26" s="13">
        <v>20583744</v>
      </c>
      <c r="I26" s="13">
        <v>5320748</v>
      </c>
      <c r="J26" s="13">
        <v>70699</v>
      </c>
      <c r="K26" s="13">
        <v>41166014</v>
      </c>
      <c r="L26" s="13">
        <v>5270269</v>
      </c>
      <c r="M26" s="13">
        <v>9001874</v>
      </c>
      <c r="N26" s="13">
        <v>4948797</v>
      </c>
      <c r="O26" s="13">
        <v>7069205</v>
      </c>
      <c r="P26" s="13">
        <v>8304290</v>
      </c>
      <c r="Q26" s="13">
        <v>4746989</v>
      </c>
      <c r="R26" s="13">
        <v>5446452</v>
      </c>
      <c r="S26" s="13">
        <v>6146722</v>
      </c>
      <c r="T26" s="13">
        <v>7125452</v>
      </c>
      <c r="U26" s="13">
        <v>7799936</v>
      </c>
      <c r="V26" s="13">
        <v>7205693</v>
      </c>
      <c r="W26" s="13">
        <v>6193777</v>
      </c>
      <c r="X26" s="13">
        <v>521190592</v>
      </c>
      <c r="Y26" s="13">
        <v>1372366</v>
      </c>
      <c r="Z26" s="13">
        <v>881047</v>
      </c>
      <c r="AA26" s="13">
        <f t="shared" si="0"/>
        <v>766119562</v>
      </c>
      <c r="AB26" s="12"/>
      <c r="AC26" s="13">
        <f t="shared" si="1"/>
        <v>766119562</v>
      </c>
    </row>
    <row r="27" spans="2:29" ht="14.25">
      <c r="B27" s="35"/>
      <c r="C27" s="35"/>
      <c r="D27" s="11" t="s">
        <v>31</v>
      </c>
      <c r="E27" s="13"/>
      <c r="F27" s="13">
        <v>1597220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>
        <v>203141</v>
      </c>
      <c r="Y27" s="13"/>
      <c r="Z27" s="13">
        <v>26715</v>
      </c>
      <c r="AA27" s="13">
        <f t="shared" si="0"/>
        <v>1827076</v>
      </c>
      <c r="AB27" s="12"/>
      <c r="AC27" s="13">
        <f t="shared" si="1"/>
        <v>1827076</v>
      </c>
    </row>
    <row r="28" spans="2:29" ht="14.25">
      <c r="B28" s="35"/>
      <c r="C28" s="35"/>
      <c r="D28" s="11" t="s">
        <v>32</v>
      </c>
      <c r="E28" s="13"/>
      <c r="F28" s="13">
        <v>9839430</v>
      </c>
      <c r="G28" s="13">
        <v>32328</v>
      </c>
      <c r="H28" s="13"/>
      <c r="I28" s="13"/>
      <c r="J28" s="13"/>
      <c r="K28" s="13">
        <v>4738336</v>
      </c>
      <c r="L28" s="13"/>
      <c r="M28" s="13"/>
      <c r="N28" s="13"/>
      <c r="O28" s="13"/>
      <c r="P28" s="13"/>
      <c r="Q28" s="13"/>
      <c r="R28" s="13">
        <v>285600</v>
      </c>
      <c r="S28" s="13"/>
      <c r="T28" s="13"/>
      <c r="U28" s="13">
        <v>485520</v>
      </c>
      <c r="V28" s="13">
        <v>606724</v>
      </c>
      <c r="W28" s="13">
        <v>552582</v>
      </c>
      <c r="X28" s="13">
        <v>21640955</v>
      </c>
      <c r="Y28" s="13"/>
      <c r="Z28" s="13"/>
      <c r="AA28" s="13">
        <f t="shared" si="0"/>
        <v>38181475</v>
      </c>
      <c r="AB28" s="12"/>
      <c r="AC28" s="13">
        <f t="shared" si="1"/>
        <v>38181475</v>
      </c>
    </row>
    <row r="29" spans="2:29" ht="14.25">
      <c r="B29" s="35"/>
      <c r="C29" s="35"/>
      <c r="D29" s="11" t="s">
        <v>33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>
        <v>6203401</v>
      </c>
      <c r="Y29" s="13"/>
      <c r="Z29" s="13"/>
      <c r="AA29" s="13">
        <f t="shared" si="0"/>
        <v>6203401</v>
      </c>
      <c r="AB29" s="12"/>
      <c r="AC29" s="13">
        <f t="shared" si="1"/>
        <v>6203401</v>
      </c>
    </row>
    <row r="30" spans="2:29" ht="14.25">
      <c r="B30" s="35"/>
      <c r="C30" s="35"/>
      <c r="D30" s="11" t="s">
        <v>34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>
        <v>357983</v>
      </c>
      <c r="Y30" s="13">
        <v>2460</v>
      </c>
      <c r="Z30" s="13"/>
      <c r="AA30" s="13">
        <f t="shared" si="0"/>
        <v>360443</v>
      </c>
      <c r="AB30" s="14"/>
      <c r="AC30" s="13">
        <f t="shared" si="1"/>
        <v>360443</v>
      </c>
    </row>
    <row r="31" spans="2:29" ht="14.25">
      <c r="B31" s="35"/>
      <c r="C31" s="36"/>
      <c r="D31" s="15" t="s">
        <v>35</v>
      </c>
      <c r="E31" s="17">
        <f t="shared" ref="E31:Z31" si="3">+E24+E25+E26+E27+E28+E29+E30</f>
        <v>31470449</v>
      </c>
      <c r="F31" s="17">
        <f t="shared" si="3"/>
        <v>682180342</v>
      </c>
      <c r="G31" s="17">
        <f t="shared" si="3"/>
        <v>200856337</v>
      </c>
      <c r="H31" s="17">
        <f t="shared" si="3"/>
        <v>243081983</v>
      </c>
      <c r="I31" s="17">
        <f t="shared" si="3"/>
        <v>41229235</v>
      </c>
      <c r="J31" s="17">
        <f t="shared" si="3"/>
        <v>183135</v>
      </c>
      <c r="K31" s="17">
        <f t="shared" si="3"/>
        <v>262972600</v>
      </c>
      <c r="L31" s="17">
        <f t="shared" si="3"/>
        <v>66157957</v>
      </c>
      <c r="M31" s="17">
        <f t="shared" si="3"/>
        <v>104032839</v>
      </c>
      <c r="N31" s="17">
        <f t="shared" si="3"/>
        <v>64860469</v>
      </c>
      <c r="O31" s="17">
        <f t="shared" si="3"/>
        <v>80664864</v>
      </c>
      <c r="P31" s="17">
        <f t="shared" si="3"/>
        <v>124585962</v>
      </c>
      <c r="Q31" s="17">
        <f t="shared" si="3"/>
        <v>60010951</v>
      </c>
      <c r="R31" s="17">
        <f t="shared" si="3"/>
        <v>69229761</v>
      </c>
      <c r="S31" s="17">
        <f t="shared" si="3"/>
        <v>74401864</v>
      </c>
      <c r="T31" s="17">
        <f t="shared" si="3"/>
        <v>89859491</v>
      </c>
      <c r="U31" s="17">
        <f t="shared" si="3"/>
        <v>112178842</v>
      </c>
      <c r="V31" s="17">
        <f t="shared" si="3"/>
        <v>130717061</v>
      </c>
      <c r="W31" s="17">
        <f t="shared" si="3"/>
        <v>109835151</v>
      </c>
      <c r="X31" s="17">
        <f t="shared" si="3"/>
        <v>3321761859</v>
      </c>
      <c r="Y31" s="17">
        <f t="shared" si="3"/>
        <v>25581553</v>
      </c>
      <c r="Z31" s="17">
        <f t="shared" si="3"/>
        <v>45627206</v>
      </c>
      <c r="AA31" s="17">
        <f t="shared" si="0"/>
        <v>5941479911</v>
      </c>
      <c r="AB31" s="16">
        <f>+AB24+AB25+AB26+AB27+AB28+AB29+AB30</f>
        <v>0</v>
      </c>
      <c r="AC31" s="17">
        <f t="shared" si="1"/>
        <v>5941479911</v>
      </c>
    </row>
    <row r="32" spans="2:29" ht="14.25">
      <c r="B32" s="36"/>
      <c r="C32" s="18" t="s">
        <v>36</v>
      </c>
      <c r="D32" s="19"/>
      <c r="E32" s="20">
        <f t="shared" ref="E32:Z32" si="4" xml:space="preserve"> +E23 - E31</f>
        <v>-30786448</v>
      </c>
      <c r="F32" s="20">
        <f t="shared" si="4"/>
        <v>93506608</v>
      </c>
      <c r="G32" s="20">
        <f t="shared" si="4"/>
        <v>8294976</v>
      </c>
      <c r="H32" s="20">
        <f t="shared" si="4"/>
        <v>11436103</v>
      </c>
      <c r="I32" s="20">
        <f t="shared" si="4"/>
        <v>1248482</v>
      </c>
      <c r="J32" s="20">
        <f t="shared" si="4"/>
        <v>-182993</v>
      </c>
      <c r="K32" s="20">
        <f t="shared" si="4"/>
        <v>49669641</v>
      </c>
      <c r="L32" s="20">
        <f t="shared" si="4"/>
        <v>1846121</v>
      </c>
      <c r="M32" s="20">
        <f t="shared" si="4"/>
        <v>23511007</v>
      </c>
      <c r="N32" s="20">
        <f t="shared" si="4"/>
        <v>3988877</v>
      </c>
      <c r="O32" s="20">
        <f t="shared" si="4"/>
        <v>7786981</v>
      </c>
      <c r="P32" s="20">
        <f t="shared" si="4"/>
        <v>37137422</v>
      </c>
      <c r="Q32" s="20">
        <f t="shared" si="4"/>
        <v>8142026</v>
      </c>
      <c r="R32" s="20">
        <f t="shared" si="4"/>
        <v>12527544</v>
      </c>
      <c r="S32" s="20">
        <f t="shared" si="4"/>
        <v>15223172</v>
      </c>
      <c r="T32" s="20">
        <f t="shared" si="4"/>
        <v>19965822</v>
      </c>
      <c r="U32" s="20">
        <f t="shared" si="4"/>
        <v>26422535</v>
      </c>
      <c r="V32" s="20">
        <f t="shared" si="4"/>
        <v>30204843</v>
      </c>
      <c r="W32" s="20">
        <f t="shared" si="4"/>
        <v>24305450</v>
      </c>
      <c r="X32" s="20">
        <f t="shared" si="4"/>
        <v>650797425</v>
      </c>
      <c r="Y32" s="20">
        <f t="shared" si="4"/>
        <v>4449362</v>
      </c>
      <c r="Z32" s="20">
        <f t="shared" si="4"/>
        <v>-9260262</v>
      </c>
      <c r="AA32" s="20">
        <f t="shared" si="0"/>
        <v>990234694</v>
      </c>
      <c r="AB32" s="16">
        <f xml:space="preserve"> +AB23 - AB31</f>
        <v>0</v>
      </c>
      <c r="AC32" s="20">
        <f t="shared" si="1"/>
        <v>990234694</v>
      </c>
    </row>
    <row r="33" spans="2:29" ht="14.25">
      <c r="B33" s="34" t="s">
        <v>37</v>
      </c>
      <c r="C33" s="34" t="s">
        <v>10</v>
      </c>
      <c r="D33" s="11" t="s">
        <v>38</v>
      </c>
      <c r="E33" s="13"/>
      <c r="F33" s="13">
        <v>4665000</v>
      </c>
      <c r="G33" s="13"/>
      <c r="H33" s="13"/>
      <c r="I33" s="13"/>
      <c r="J33" s="13"/>
      <c r="K33" s="13">
        <v>11440000</v>
      </c>
      <c r="L33" s="13"/>
      <c r="M33" s="13"/>
      <c r="N33" s="13"/>
      <c r="O33" s="13"/>
      <c r="P33" s="13"/>
      <c r="Q33" s="13"/>
      <c r="R33" s="13">
        <v>680000</v>
      </c>
      <c r="S33" s="13"/>
      <c r="T33" s="13"/>
      <c r="U33" s="13">
        <v>1190000</v>
      </c>
      <c r="V33" s="13">
        <v>1614000</v>
      </c>
      <c r="W33" s="13">
        <v>1515000</v>
      </c>
      <c r="X33" s="13"/>
      <c r="Y33" s="13"/>
      <c r="Z33" s="13"/>
      <c r="AA33" s="13">
        <f t="shared" si="0"/>
        <v>21104000</v>
      </c>
      <c r="AB33" s="9"/>
      <c r="AC33" s="13">
        <f t="shared" si="1"/>
        <v>21104000</v>
      </c>
    </row>
    <row r="34" spans="2:29" ht="14.25">
      <c r="B34" s="35"/>
      <c r="C34" s="35"/>
      <c r="D34" s="11" t="s">
        <v>39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f t="shared" si="0"/>
        <v>0</v>
      </c>
      <c r="AB34" s="12"/>
      <c r="AC34" s="13">
        <f t="shared" si="1"/>
        <v>0</v>
      </c>
    </row>
    <row r="35" spans="2:29" ht="14.25">
      <c r="B35" s="35"/>
      <c r="C35" s="35"/>
      <c r="D35" s="11" t="s">
        <v>40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>
        <f t="shared" si="0"/>
        <v>0</v>
      </c>
      <c r="AB35" s="12"/>
      <c r="AC35" s="13">
        <f t="shared" si="1"/>
        <v>0</v>
      </c>
    </row>
    <row r="36" spans="2:29" ht="14.25">
      <c r="B36" s="35"/>
      <c r="C36" s="35"/>
      <c r="D36" s="11" t="s">
        <v>41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>
        <v>244002</v>
      </c>
      <c r="Y36" s="13"/>
      <c r="Z36" s="13"/>
      <c r="AA36" s="13">
        <f t="shared" si="0"/>
        <v>244002</v>
      </c>
      <c r="AB36" s="12"/>
      <c r="AC36" s="13">
        <f t="shared" si="1"/>
        <v>244002</v>
      </c>
    </row>
    <row r="37" spans="2:29" ht="14.25">
      <c r="B37" s="35"/>
      <c r="C37" s="35"/>
      <c r="D37" s="11" t="s">
        <v>42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>
        <f t="shared" si="0"/>
        <v>0</v>
      </c>
      <c r="AB37" s="14"/>
      <c r="AC37" s="13">
        <f t="shared" si="1"/>
        <v>0</v>
      </c>
    </row>
    <row r="38" spans="2:29" ht="14.25">
      <c r="B38" s="35"/>
      <c r="C38" s="36"/>
      <c r="D38" s="15" t="s">
        <v>43</v>
      </c>
      <c r="E38" s="17">
        <f t="shared" ref="E38:Z38" si="5">+E33+E34+E35+E36+E37</f>
        <v>0</v>
      </c>
      <c r="F38" s="17">
        <f t="shared" si="5"/>
        <v>4665000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11440000</v>
      </c>
      <c r="L38" s="17">
        <f t="shared" si="5"/>
        <v>0</v>
      </c>
      <c r="M38" s="17">
        <f t="shared" si="5"/>
        <v>0</v>
      </c>
      <c r="N38" s="17">
        <f t="shared" si="5"/>
        <v>0</v>
      </c>
      <c r="O38" s="17">
        <f t="shared" si="5"/>
        <v>0</v>
      </c>
      <c r="P38" s="17">
        <f t="shared" si="5"/>
        <v>0</v>
      </c>
      <c r="Q38" s="17">
        <f t="shared" si="5"/>
        <v>0</v>
      </c>
      <c r="R38" s="17">
        <f t="shared" si="5"/>
        <v>680000</v>
      </c>
      <c r="S38" s="17">
        <f t="shared" si="5"/>
        <v>0</v>
      </c>
      <c r="T38" s="17">
        <f t="shared" si="5"/>
        <v>0</v>
      </c>
      <c r="U38" s="17">
        <f t="shared" si="5"/>
        <v>1190000</v>
      </c>
      <c r="V38" s="17">
        <f t="shared" si="5"/>
        <v>1614000</v>
      </c>
      <c r="W38" s="17">
        <f t="shared" si="5"/>
        <v>1515000</v>
      </c>
      <c r="X38" s="17">
        <f t="shared" si="5"/>
        <v>244002</v>
      </c>
      <c r="Y38" s="17">
        <f t="shared" si="5"/>
        <v>0</v>
      </c>
      <c r="Z38" s="17">
        <f t="shared" si="5"/>
        <v>0</v>
      </c>
      <c r="AA38" s="17">
        <f t="shared" si="0"/>
        <v>21348002</v>
      </c>
      <c r="AB38" s="16">
        <f>+AB33+AB34+AB35+AB36+AB37</f>
        <v>0</v>
      </c>
      <c r="AC38" s="17">
        <f t="shared" si="1"/>
        <v>21348002</v>
      </c>
    </row>
    <row r="39" spans="2:29" ht="14.25">
      <c r="B39" s="35"/>
      <c r="C39" s="34" t="s">
        <v>27</v>
      </c>
      <c r="D39" s="11" t="s">
        <v>44</v>
      </c>
      <c r="E39" s="13"/>
      <c r="F39" s="13">
        <v>64310000</v>
      </c>
      <c r="G39" s="13"/>
      <c r="H39" s="13"/>
      <c r="I39" s="13"/>
      <c r="J39" s="13"/>
      <c r="K39" s="13">
        <v>22880000</v>
      </c>
      <c r="L39" s="13"/>
      <c r="M39" s="13"/>
      <c r="N39" s="13"/>
      <c r="O39" s="13"/>
      <c r="P39" s="13"/>
      <c r="Q39" s="13"/>
      <c r="R39" s="13">
        <v>2960000</v>
      </c>
      <c r="S39" s="13"/>
      <c r="T39" s="13"/>
      <c r="U39" s="13">
        <v>2380000</v>
      </c>
      <c r="V39" s="13">
        <v>3228000</v>
      </c>
      <c r="W39" s="13">
        <v>3372000</v>
      </c>
      <c r="X39" s="13">
        <v>208932000</v>
      </c>
      <c r="Y39" s="13"/>
      <c r="Z39" s="13"/>
      <c r="AA39" s="13">
        <f t="shared" si="0"/>
        <v>308062000</v>
      </c>
      <c r="AB39" s="9"/>
      <c r="AC39" s="13">
        <f t="shared" si="1"/>
        <v>308062000</v>
      </c>
    </row>
    <row r="40" spans="2:29" ht="14.25">
      <c r="B40" s="35"/>
      <c r="C40" s="35"/>
      <c r="D40" s="11" t="s">
        <v>45</v>
      </c>
      <c r="E40" s="13"/>
      <c r="F40" s="13">
        <v>4531524</v>
      </c>
      <c r="G40" s="13">
        <v>4639680</v>
      </c>
      <c r="H40" s="13">
        <v>1346760</v>
      </c>
      <c r="I40" s="13"/>
      <c r="J40" s="13"/>
      <c r="K40" s="13">
        <v>1699920</v>
      </c>
      <c r="L40" s="13"/>
      <c r="M40" s="13">
        <v>829224</v>
      </c>
      <c r="N40" s="13"/>
      <c r="O40" s="13">
        <v>163080</v>
      </c>
      <c r="P40" s="13"/>
      <c r="Q40" s="13"/>
      <c r="R40" s="13">
        <v>117720</v>
      </c>
      <c r="S40" s="13">
        <v>128200</v>
      </c>
      <c r="T40" s="13">
        <v>151200</v>
      </c>
      <c r="U40" s="13">
        <v>323450</v>
      </c>
      <c r="V40" s="13">
        <v>1017288</v>
      </c>
      <c r="W40" s="13"/>
      <c r="X40" s="13">
        <v>140129965</v>
      </c>
      <c r="Y40" s="13"/>
      <c r="Z40" s="13"/>
      <c r="AA40" s="13">
        <f t="shared" si="0"/>
        <v>155078011</v>
      </c>
      <c r="AB40" s="12"/>
      <c r="AC40" s="13">
        <f t="shared" si="1"/>
        <v>155078011</v>
      </c>
    </row>
    <row r="41" spans="2:29" ht="14.25">
      <c r="B41" s="35"/>
      <c r="C41" s="35"/>
      <c r="D41" s="11" t="s">
        <v>46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>
        <f t="shared" si="0"/>
        <v>0</v>
      </c>
      <c r="AB41" s="12"/>
      <c r="AC41" s="13">
        <f t="shared" si="1"/>
        <v>0</v>
      </c>
    </row>
    <row r="42" spans="2:29" ht="14.25">
      <c r="B42" s="35"/>
      <c r="C42" s="35"/>
      <c r="D42" s="11" t="s">
        <v>47</v>
      </c>
      <c r="E42" s="13"/>
      <c r="F42" s="13"/>
      <c r="G42" s="13">
        <v>681672</v>
      </c>
      <c r="H42" s="13"/>
      <c r="I42" s="13"/>
      <c r="J42" s="13"/>
      <c r="K42" s="13">
        <v>637200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f t="shared" si="0"/>
        <v>1318872</v>
      </c>
      <c r="AB42" s="12"/>
      <c r="AC42" s="13">
        <f t="shared" si="1"/>
        <v>1318872</v>
      </c>
    </row>
    <row r="43" spans="2:29" ht="14.25">
      <c r="B43" s="35"/>
      <c r="C43" s="35"/>
      <c r="D43" s="11" t="s">
        <v>48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-2460</v>
      </c>
      <c r="Z43" s="13"/>
      <c r="AA43" s="13">
        <f t="shared" si="0"/>
        <v>-2460</v>
      </c>
      <c r="AB43" s="14"/>
      <c r="AC43" s="13">
        <f t="shared" si="1"/>
        <v>-2460</v>
      </c>
    </row>
    <row r="44" spans="2:29" ht="14.25">
      <c r="B44" s="35"/>
      <c r="C44" s="36"/>
      <c r="D44" s="15" t="s">
        <v>49</v>
      </c>
      <c r="E44" s="17">
        <f t="shared" ref="E44:Z44" si="6">+E39+E40+E41+E42+E43</f>
        <v>0</v>
      </c>
      <c r="F44" s="17">
        <f t="shared" si="6"/>
        <v>68841524</v>
      </c>
      <c r="G44" s="17">
        <f t="shared" si="6"/>
        <v>5321352</v>
      </c>
      <c r="H44" s="17">
        <f t="shared" si="6"/>
        <v>1346760</v>
      </c>
      <c r="I44" s="17">
        <f t="shared" si="6"/>
        <v>0</v>
      </c>
      <c r="J44" s="17">
        <f t="shared" si="6"/>
        <v>0</v>
      </c>
      <c r="K44" s="17">
        <f t="shared" si="6"/>
        <v>25217120</v>
      </c>
      <c r="L44" s="17">
        <f t="shared" si="6"/>
        <v>0</v>
      </c>
      <c r="M44" s="17">
        <f t="shared" si="6"/>
        <v>829224</v>
      </c>
      <c r="N44" s="17">
        <f t="shared" si="6"/>
        <v>0</v>
      </c>
      <c r="O44" s="17">
        <f t="shared" si="6"/>
        <v>163080</v>
      </c>
      <c r="P44" s="17">
        <f t="shared" si="6"/>
        <v>0</v>
      </c>
      <c r="Q44" s="17">
        <f t="shared" si="6"/>
        <v>0</v>
      </c>
      <c r="R44" s="17">
        <f t="shared" si="6"/>
        <v>3077720</v>
      </c>
      <c r="S44" s="17">
        <f t="shared" si="6"/>
        <v>128200</v>
      </c>
      <c r="T44" s="17">
        <f t="shared" si="6"/>
        <v>151200</v>
      </c>
      <c r="U44" s="17">
        <f t="shared" si="6"/>
        <v>2703450</v>
      </c>
      <c r="V44" s="17">
        <f t="shared" si="6"/>
        <v>4245288</v>
      </c>
      <c r="W44" s="17">
        <f t="shared" si="6"/>
        <v>3372000</v>
      </c>
      <c r="X44" s="17">
        <f t="shared" si="6"/>
        <v>349061965</v>
      </c>
      <c r="Y44" s="17">
        <f t="shared" si="6"/>
        <v>-2460</v>
      </c>
      <c r="Z44" s="17">
        <f t="shared" si="6"/>
        <v>0</v>
      </c>
      <c r="AA44" s="17">
        <f t="shared" si="0"/>
        <v>464456423</v>
      </c>
      <c r="AB44" s="16">
        <f>+AB39+AB40+AB41+AB42+AB43</f>
        <v>0</v>
      </c>
      <c r="AC44" s="17">
        <f t="shared" si="1"/>
        <v>464456423</v>
      </c>
    </row>
    <row r="45" spans="2:29" ht="14.25">
      <c r="B45" s="36"/>
      <c r="C45" s="21" t="s">
        <v>50</v>
      </c>
      <c r="D45" s="19"/>
      <c r="E45" s="20">
        <f t="shared" ref="E45:Z45" si="7" xml:space="preserve"> +E38 - E44</f>
        <v>0</v>
      </c>
      <c r="F45" s="20">
        <f t="shared" si="7"/>
        <v>-64176524</v>
      </c>
      <c r="G45" s="20">
        <f t="shared" si="7"/>
        <v>-5321352</v>
      </c>
      <c r="H45" s="20">
        <f t="shared" si="7"/>
        <v>-1346760</v>
      </c>
      <c r="I45" s="20">
        <f t="shared" si="7"/>
        <v>0</v>
      </c>
      <c r="J45" s="20">
        <f t="shared" si="7"/>
        <v>0</v>
      </c>
      <c r="K45" s="20">
        <f t="shared" si="7"/>
        <v>-13777120</v>
      </c>
      <c r="L45" s="20">
        <f t="shared" si="7"/>
        <v>0</v>
      </c>
      <c r="M45" s="20">
        <f t="shared" si="7"/>
        <v>-829224</v>
      </c>
      <c r="N45" s="20">
        <f t="shared" si="7"/>
        <v>0</v>
      </c>
      <c r="O45" s="20">
        <f t="shared" si="7"/>
        <v>-163080</v>
      </c>
      <c r="P45" s="20">
        <f t="shared" si="7"/>
        <v>0</v>
      </c>
      <c r="Q45" s="20">
        <f t="shared" si="7"/>
        <v>0</v>
      </c>
      <c r="R45" s="20">
        <f t="shared" si="7"/>
        <v>-2397720</v>
      </c>
      <c r="S45" s="20">
        <f t="shared" si="7"/>
        <v>-128200</v>
      </c>
      <c r="T45" s="20">
        <f t="shared" si="7"/>
        <v>-151200</v>
      </c>
      <c r="U45" s="20">
        <f t="shared" si="7"/>
        <v>-1513450</v>
      </c>
      <c r="V45" s="20">
        <f t="shared" si="7"/>
        <v>-2631288</v>
      </c>
      <c r="W45" s="20">
        <f t="shared" si="7"/>
        <v>-1857000</v>
      </c>
      <c r="X45" s="20">
        <f t="shared" si="7"/>
        <v>-348817963</v>
      </c>
      <c r="Y45" s="20">
        <f t="shared" si="7"/>
        <v>2460</v>
      </c>
      <c r="Z45" s="20">
        <f t="shared" si="7"/>
        <v>0</v>
      </c>
      <c r="AA45" s="20">
        <f t="shared" si="0"/>
        <v>-443108421</v>
      </c>
      <c r="AB45" s="16">
        <f xml:space="preserve"> +AB38 - AB44</f>
        <v>0</v>
      </c>
      <c r="AC45" s="20">
        <f t="shared" si="1"/>
        <v>-443108421</v>
      </c>
    </row>
    <row r="46" spans="2:29" ht="14.25">
      <c r="B46" s="34" t="s">
        <v>51</v>
      </c>
      <c r="C46" s="34" t="s">
        <v>10</v>
      </c>
      <c r="D46" s="11" t="s">
        <v>52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f t="shared" si="0"/>
        <v>0</v>
      </c>
      <c r="AB46" s="9"/>
      <c r="AC46" s="13">
        <f t="shared" si="1"/>
        <v>0</v>
      </c>
    </row>
    <row r="47" spans="2:29" ht="14.25">
      <c r="B47" s="35"/>
      <c r="C47" s="35"/>
      <c r="D47" s="11" t="s">
        <v>53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f t="shared" si="0"/>
        <v>0</v>
      </c>
      <c r="AB47" s="12"/>
      <c r="AC47" s="13">
        <f t="shared" si="1"/>
        <v>0</v>
      </c>
    </row>
    <row r="48" spans="2:29" ht="14.25">
      <c r="B48" s="35"/>
      <c r="C48" s="35"/>
      <c r="D48" s="11" t="s">
        <v>54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>
        <f t="shared" si="0"/>
        <v>0</v>
      </c>
      <c r="AB48" s="12"/>
      <c r="AC48" s="13">
        <f t="shared" si="1"/>
        <v>0</v>
      </c>
    </row>
    <row r="49" spans="2:29" ht="14.25">
      <c r="B49" s="35"/>
      <c r="C49" s="35"/>
      <c r="D49" s="11" t="s">
        <v>55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>
        <f t="shared" si="0"/>
        <v>0</v>
      </c>
      <c r="AB49" s="12"/>
      <c r="AC49" s="13">
        <f t="shared" si="1"/>
        <v>0</v>
      </c>
    </row>
    <row r="50" spans="2:29" ht="14.25">
      <c r="B50" s="35"/>
      <c r="C50" s="35"/>
      <c r="D50" s="11" t="s">
        <v>56</v>
      </c>
      <c r="E50" s="13"/>
      <c r="F50" s="13">
        <v>2645890</v>
      </c>
      <c r="G50" s="13">
        <v>2319000</v>
      </c>
      <c r="H50" s="13">
        <v>20688956</v>
      </c>
      <c r="I50" s="13"/>
      <c r="J50" s="13"/>
      <c r="K50" s="13">
        <v>184425</v>
      </c>
      <c r="L50" s="13"/>
      <c r="M50" s="13"/>
      <c r="N50" s="13">
        <v>1620240</v>
      </c>
      <c r="O50" s="13"/>
      <c r="P50" s="13">
        <v>100710</v>
      </c>
      <c r="Q50" s="13"/>
      <c r="R50" s="13"/>
      <c r="S50" s="13"/>
      <c r="T50" s="13"/>
      <c r="U50" s="13">
        <v>66350</v>
      </c>
      <c r="V50" s="13">
        <v>1339980</v>
      </c>
      <c r="W50" s="13"/>
      <c r="X50" s="13"/>
      <c r="Y50" s="13"/>
      <c r="Z50" s="13"/>
      <c r="AA50" s="13">
        <f t="shared" si="0"/>
        <v>28965551</v>
      </c>
      <c r="AB50" s="12"/>
      <c r="AC50" s="13">
        <f t="shared" si="1"/>
        <v>28965551</v>
      </c>
    </row>
    <row r="51" spans="2:29" ht="14.25">
      <c r="B51" s="35"/>
      <c r="C51" s="35"/>
      <c r="D51" s="11" t="s">
        <v>78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>
        <f t="shared" si="0"/>
        <v>0</v>
      </c>
      <c r="AB51" s="12"/>
      <c r="AC51" s="13">
        <f t="shared" si="1"/>
        <v>0</v>
      </c>
    </row>
    <row r="52" spans="2:29" ht="14.25">
      <c r="B52" s="35"/>
      <c r="C52" s="35"/>
      <c r="D52" s="11" t="s">
        <v>114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>
        <f t="shared" si="0"/>
        <v>0</v>
      </c>
      <c r="AB52" s="12"/>
      <c r="AC52" s="13">
        <f t="shared" si="1"/>
        <v>0</v>
      </c>
    </row>
    <row r="53" spans="2:29" ht="14.25">
      <c r="B53" s="35"/>
      <c r="C53" s="35"/>
      <c r="D53" s="11" t="s">
        <v>79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>
        <f t="shared" si="0"/>
        <v>0</v>
      </c>
      <c r="AB53" s="12"/>
      <c r="AC53" s="13">
        <f t="shared" si="1"/>
        <v>0</v>
      </c>
    </row>
    <row r="54" spans="2:29" ht="14.25">
      <c r="B54" s="35"/>
      <c r="C54" s="35"/>
      <c r="D54" s="11" t="s">
        <v>115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f t="shared" si="0"/>
        <v>0</v>
      </c>
      <c r="AB54" s="12"/>
      <c r="AC54" s="13">
        <f t="shared" si="1"/>
        <v>0</v>
      </c>
    </row>
    <row r="55" spans="2:29" ht="14.25">
      <c r="B55" s="35"/>
      <c r="C55" s="35"/>
      <c r="D55" s="11" t="s">
        <v>80</v>
      </c>
      <c r="E55" s="13">
        <v>5100000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>
        <f t="shared" si="0"/>
        <v>5100000</v>
      </c>
      <c r="AB55" s="12"/>
      <c r="AC55" s="13">
        <f t="shared" si="1"/>
        <v>5100000</v>
      </c>
    </row>
    <row r="56" spans="2:29" ht="14.25">
      <c r="B56" s="35"/>
      <c r="C56" s="35"/>
      <c r="D56" s="11" t="s">
        <v>116</v>
      </c>
      <c r="E56" s="13">
        <v>59096649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>
        <f t="shared" si="0"/>
        <v>59096649</v>
      </c>
      <c r="AB56" s="12">
        <v>59096649</v>
      </c>
      <c r="AC56" s="13">
        <f t="shared" si="1"/>
        <v>0</v>
      </c>
    </row>
    <row r="57" spans="2:29" ht="14.25">
      <c r="B57" s="35"/>
      <c r="C57" s="35"/>
      <c r="D57" s="11" t="s">
        <v>57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>
        <v>83085</v>
      </c>
      <c r="Y57" s="13"/>
      <c r="Z57" s="13"/>
      <c r="AA57" s="13">
        <f t="shared" si="0"/>
        <v>83085</v>
      </c>
      <c r="AB57" s="14"/>
      <c r="AC57" s="13">
        <f t="shared" si="1"/>
        <v>83085</v>
      </c>
    </row>
    <row r="58" spans="2:29" ht="14.25">
      <c r="B58" s="35"/>
      <c r="C58" s="36"/>
      <c r="D58" s="15" t="s">
        <v>58</v>
      </c>
      <c r="E58" s="17">
        <f t="shared" ref="E58:Z58" si="8">+E46+E47+E48+E49+E50+E51+E52+E53+E54+E55+E56+E57</f>
        <v>64196649</v>
      </c>
      <c r="F58" s="17">
        <f t="shared" si="8"/>
        <v>2645890</v>
      </c>
      <c r="G58" s="17">
        <f t="shared" si="8"/>
        <v>2319000</v>
      </c>
      <c r="H58" s="17">
        <f t="shared" si="8"/>
        <v>20688956</v>
      </c>
      <c r="I58" s="17">
        <f t="shared" si="8"/>
        <v>0</v>
      </c>
      <c r="J58" s="17">
        <f t="shared" si="8"/>
        <v>0</v>
      </c>
      <c r="K58" s="17">
        <f t="shared" si="8"/>
        <v>184425</v>
      </c>
      <c r="L58" s="17">
        <f t="shared" si="8"/>
        <v>0</v>
      </c>
      <c r="M58" s="17">
        <f t="shared" si="8"/>
        <v>0</v>
      </c>
      <c r="N58" s="17">
        <f t="shared" si="8"/>
        <v>1620240</v>
      </c>
      <c r="O58" s="17">
        <f t="shared" si="8"/>
        <v>0</v>
      </c>
      <c r="P58" s="17">
        <f t="shared" si="8"/>
        <v>100710</v>
      </c>
      <c r="Q58" s="17">
        <f t="shared" si="8"/>
        <v>0</v>
      </c>
      <c r="R58" s="17">
        <f t="shared" si="8"/>
        <v>0</v>
      </c>
      <c r="S58" s="17">
        <f t="shared" si="8"/>
        <v>0</v>
      </c>
      <c r="T58" s="17">
        <f t="shared" si="8"/>
        <v>0</v>
      </c>
      <c r="U58" s="17">
        <f t="shared" si="8"/>
        <v>66350</v>
      </c>
      <c r="V58" s="17">
        <f t="shared" si="8"/>
        <v>1339980</v>
      </c>
      <c r="W58" s="17">
        <f t="shared" si="8"/>
        <v>0</v>
      </c>
      <c r="X58" s="17">
        <f t="shared" si="8"/>
        <v>83085</v>
      </c>
      <c r="Y58" s="17">
        <f t="shared" si="8"/>
        <v>0</v>
      </c>
      <c r="Z58" s="17">
        <f t="shared" si="8"/>
        <v>0</v>
      </c>
      <c r="AA58" s="17">
        <f t="shared" si="0"/>
        <v>93245285</v>
      </c>
      <c r="AB58" s="16">
        <f>+AB46+AB47+AB48+AB49+AB50+AB51+AB52+AB53+AB54+AB55+AB56+AB57</f>
        <v>59096649</v>
      </c>
      <c r="AC58" s="17">
        <f t="shared" si="1"/>
        <v>34148636</v>
      </c>
    </row>
    <row r="59" spans="2:29" ht="14.25">
      <c r="B59" s="35"/>
      <c r="C59" s="34" t="s">
        <v>27</v>
      </c>
      <c r="D59" s="11" t="s">
        <v>59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>
        <v>232800000</v>
      </c>
      <c r="Y59" s="13"/>
      <c r="Z59" s="13"/>
      <c r="AA59" s="13">
        <f t="shared" si="0"/>
        <v>232800000</v>
      </c>
      <c r="AB59" s="9"/>
      <c r="AC59" s="13">
        <f t="shared" si="1"/>
        <v>232800000</v>
      </c>
    </row>
    <row r="60" spans="2:29" ht="14.25">
      <c r="B60" s="35"/>
      <c r="C60" s="35"/>
      <c r="D60" s="11" t="s">
        <v>60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>
        <f t="shared" si="0"/>
        <v>0</v>
      </c>
      <c r="AB60" s="12"/>
      <c r="AC60" s="13">
        <f t="shared" si="1"/>
        <v>0</v>
      </c>
    </row>
    <row r="61" spans="2:29" ht="14.25">
      <c r="B61" s="35"/>
      <c r="C61" s="35"/>
      <c r="D61" s="11" t="s">
        <v>61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f t="shared" si="0"/>
        <v>0</v>
      </c>
      <c r="AB61" s="12"/>
      <c r="AC61" s="13">
        <f t="shared" si="1"/>
        <v>0</v>
      </c>
    </row>
    <row r="62" spans="2:29" ht="14.25">
      <c r="B62" s="35"/>
      <c r="C62" s="35"/>
      <c r="D62" s="11" t="s">
        <v>62</v>
      </c>
      <c r="E62" s="13"/>
      <c r="F62" s="13">
        <v>20820140</v>
      </c>
      <c r="G62" s="13">
        <v>1697700</v>
      </c>
      <c r="H62" s="13">
        <v>18464480</v>
      </c>
      <c r="I62" s="13">
        <v>308280</v>
      </c>
      <c r="J62" s="13"/>
      <c r="K62" s="13">
        <v>26432740</v>
      </c>
      <c r="L62" s="13">
        <v>537660</v>
      </c>
      <c r="M62" s="13">
        <v>14823920</v>
      </c>
      <c r="N62" s="13">
        <v>1564390</v>
      </c>
      <c r="O62" s="13">
        <v>2823020</v>
      </c>
      <c r="P62" s="13">
        <v>30241870</v>
      </c>
      <c r="Q62" s="13">
        <v>3627420</v>
      </c>
      <c r="R62" s="13">
        <v>6523920</v>
      </c>
      <c r="S62" s="13">
        <v>11611940</v>
      </c>
      <c r="T62" s="13">
        <v>15823215</v>
      </c>
      <c r="U62" s="13">
        <v>17970150</v>
      </c>
      <c r="V62" s="13">
        <v>21296645</v>
      </c>
      <c r="W62" s="13">
        <v>10877800</v>
      </c>
      <c r="X62" s="13">
        <v>5335528</v>
      </c>
      <c r="Y62" s="13"/>
      <c r="Z62" s="13"/>
      <c r="AA62" s="13">
        <f t="shared" si="0"/>
        <v>210780818</v>
      </c>
      <c r="AB62" s="12"/>
      <c r="AC62" s="13">
        <f t="shared" si="1"/>
        <v>210780818</v>
      </c>
    </row>
    <row r="63" spans="2:29" ht="14.25">
      <c r="B63" s="35"/>
      <c r="C63" s="35"/>
      <c r="D63" s="11" t="s">
        <v>81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>
        <f t="shared" si="0"/>
        <v>0</v>
      </c>
      <c r="AB63" s="12"/>
      <c r="AC63" s="13">
        <f t="shared" si="1"/>
        <v>0</v>
      </c>
    </row>
    <row r="64" spans="2:29" ht="14.25">
      <c r="B64" s="35"/>
      <c r="C64" s="35"/>
      <c r="D64" s="11" t="s">
        <v>117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f t="shared" si="0"/>
        <v>0</v>
      </c>
      <c r="AB64" s="12"/>
      <c r="AC64" s="13">
        <f t="shared" si="1"/>
        <v>0</v>
      </c>
    </row>
    <row r="65" spans="2:29" ht="14.25">
      <c r="B65" s="35"/>
      <c r="C65" s="35"/>
      <c r="D65" s="11" t="s">
        <v>82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>
        <f t="shared" si="0"/>
        <v>0</v>
      </c>
      <c r="AB65" s="12"/>
      <c r="AC65" s="13">
        <f t="shared" si="1"/>
        <v>0</v>
      </c>
    </row>
    <row r="66" spans="2:29" ht="14.25">
      <c r="B66" s="35"/>
      <c r="C66" s="35"/>
      <c r="D66" s="22" t="s">
        <v>118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>
        <f t="shared" si="0"/>
        <v>0</v>
      </c>
      <c r="AB66" s="12"/>
      <c r="AC66" s="23">
        <f t="shared" si="1"/>
        <v>0</v>
      </c>
    </row>
    <row r="67" spans="2:29" ht="14.25">
      <c r="B67" s="35"/>
      <c r="C67" s="35"/>
      <c r="D67" s="22" t="s">
        <v>83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>
        <f t="shared" si="0"/>
        <v>0</v>
      </c>
      <c r="AB67" s="12"/>
      <c r="AC67" s="23">
        <f t="shared" si="1"/>
        <v>0</v>
      </c>
    </row>
    <row r="68" spans="2:29" ht="14.25">
      <c r="B68" s="35"/>
      <c r="C68" s="35"/>
      <c r="D68" s="22" t="s">
        <v>119</v>
      </c>
      <c r="E68" s="23"/>
      <c r="F68" s="23">
        <v>6000000</v>
      </c>
      <c r="G68" s="23">
        <v>2000000</v>
      </c>
      <c r="H68" s="23">
        <v>10000000</v>
      </c>
      <c r="I68" s="23"/>
      <c r="J68" s="23">
        <v>16096649</v>
      </c>
      <c r="K68" s="23">
        <v>5000000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>
        <v>20000000</v>
      </c>
      <c r="Y68" s="23"/>
      <c r="Z68" s="23"/>
      <c r="AA68" s="23">
        <f t="shared" si="0"/>
        <v>59096649</v>
      </c>
      <c r="AB68" s="12">
        <v>59096649</v>
      </c>
      <c r="AC68" s="23">
        <f t="shared" si="1"/>
        <v>0</v>
      </c>
    </row>
    <row r="69" spans="2:29" ht="14.25">
      <c r="B69" s="35"/>
      <c r="C69" s="35"/>
      <c r="D69" s="22" t="s">
        <v>63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>
        <v>27000</v>
      </c>
      <c r="S69" s="23"/>
      <c r="T69" s="23">
        <v>13950</v>
      </c>
      <c r="U69" s="23"/>
      <c r="V69" s="23"/>
      <c r="W69" s="23">
        <v>20800</v>
      </c>
      <c r="X69" s="23">
        <v>3645250</v>
      </c>
      <c r="Y69" s="23">
        <v>57540</v>
      </c>
      <c r="Z69" s="23"/>
      <c r="AA69" s="23">
        <f t="shared" si="0"/>
        <v>3764540</v>
      </c>
      <c r="AB69" s="14"/>
      <c r="AC69" s="23">
        <f t="shared" si="1"/>
        <v>3764540</v>
      </c>
    </row>
    <row r="70" spans="2:29" ht="14.25">
      <c r="B70" s="35"/>
      <c r="C70" s="36"/>
      <c r="D70" s="24" t="s">
        <v>64</v>
      </c>
      <c r="E70" s="25">
        <f t="shared" ref="E70:Z70" si="9">+E59+E60+E61+E62+E63+E64+E65+E66+E67+E68+E69</f>
        <v>0</v>
      </c>
      <c r="F70" s="25">
        <f t="shared" si="9"/>
        <v>26820140</v>
      </c>
      <c r="G70" s="25">
        <f t="shared" si="9"/>
        <v>3697700</v>
      </c>
      <c r="H70" s="25">
        <f t="shared" si="9"/>
        <v>28464480</v>
      </c>
      <c r="I70" s="25">
        <f t="shared" si="9"/>
        <v>308280</v>
      </c>
      <c r="J70" s="25">
        <f t="shared" si="9"/>
        <v>16096649</v>
      </c>
      <c r="K70" s="25">
        <f t="shared" si="9"/>
        <v>31432740</v>
      </c>
      <c r="L70" s="25">
        <f t="shared" si="9"/>
        <v>537660</v>
      </c>
      <c r="M70" s="25">
        <f t="shared" si="9"/>
        <v>14823920</v>
      </c>
      <c r="N70" s="25">
        <f t="shared" si="9"/>
        <v>1564390</v>
      </c>
      <c r="O70" s="25">
        <f t="shared" si="9"/>
        <v>2823020</v>
      </c>
      <c r="P70" s="25">
        <f t="shared" si="9"/>
        <v>30241870</v>
      </c>
      <c r="Q70" s="25">
        <f t="shared" si="9"/>
        <v>3627420</v>
      </c>
      <c r="R70" s="25">
        <f t="shared" si="9"/>
        <v>6550920</v>
      </c>
      <c r="S70" s="25">
        <f t="shared" si="9"/>
        <v>11611940</v>
      </c>
      <c r="T70" s="25">
        <f t="shared" si="9"/>
        <v>15837165</v>
      </c>
      <c r="U70" s="25">
        <f t="shared" si="9"/>
        <v>17970150</v>
      </c>
      <c r="V70" s="25">
        <f t="shared" si="9"/>
        <v>21296645</v>
      </c>
      <c r="W70" s="25">
        <f t="shared" si="9"/>
        <v>10898600</v>
      </c>
      <c r="X70" s="25">
        <f t="shared" si="9"/>
        <v>261780778</v>
      </c>
      <c r="Y70" s="25">
        <f t="shared" si="9"/>
        <v>57540</v>
      </c>
      <c r="Z70" s="25">
        <f t="shared" si="9"/>
        <v>0</v>
      </c>
      <c r="AA70" s="25">
        <f t="shared" si="0"/>
        <v>506442007</v>
      </c>
      <c r="AB70" s="16">
        <f>+AB59+AB60+AB61+AB62+AB63+AB64+AB65+AB66+AB67+AB68+AB69</f>
        <v>59096649</v>
      </c>
      <c r="AC70" s="25">
        <f t="shared" si="1"/>
        <v>447345358</v>
      </c>
    </row>
    <row r="71" spans="2:29" ht="14.25">
      <c r="B71" s="36"/>
      <c r="C71" s="21" t="s">
        <v>65</v>
      </c>
      <c r="D71" s="19"/>
      <c r="E71" s="20">
        <f t="shared" ref="E71:Z71" si="10" xml:space="preserve"> +E58 - E70</f>
        <v>64196649</v>
      </c>
      <c r="F71" s="20">
        <f t="shared" si="10"/>
        <v>-24174250</v>
      </c>
      <c r="G71" s="20">
        <f t="shared" si="10"/>
        <v>-1378700</v>
      </c>
      <c r="H71" s="20">
        <f t="shared" si="10"/>
        <v>-7775524</v>
      </c>
      <c r="I71" s="20">
        <f t="shared" si="10"/>
        <v>-308280</v>
      </c>
      <c r="J71" s="20">
        <f t="shared" si="10"/>
        <v>-16096649</v>
      </c>
      <c r="K71" s="20">
        <f t="shared" si="10"/>
        <v>-31248315</v>
      </c>
      <c r="L71" s="20">
        <f t="shared" si="10"/>
        <v>-537660</v>
      </c>
      <c r="M71" s="20">
        <f t="shared" si="10"/>
        <v>-14823920</v>
      </c>
      <c r="N71" s="20">
        <f t="shared" si="10"/>
        <v>55850</v>
      </c>
      <c r="O71" s="20">
        <f t="shared" si="10"/>
        <v>-2823020</v>
      </c>
      <c r="P71" s="20">
        <f t="shared" si="10"/>
        <v>-30141160</v>
      </c>
      <c r="Q71" s="20">
        <f t="shared" si="10"/>
        <v>-3627420</v>
      </c>
      <c r="R71" s="20">
        <f t="shared" si="10"/>
        <v>-6550920</v>
      </c>
      <c r="S71" s="20">
        <f t="shared" si="10"/>
        <v>-11611940</v>
      </c>
      <c r="T71" s="20">
        <f t="shared" si="10"/>
        <v>-15837165</v>
      </c>
      <c r="U71" s="20">
        <f t="shared" si="10"/>
        <v>-17903800</v>
      </c>
      <c r="V71" s="20">
        <f t="shared" si="10"/>
        <v>-19956665</v>
      </c>
      <c r="W71" s="20">
        <f t="shared" si="10"/>
        <v>-10898600</v>
      </c>
      <c r="X71" s="20">
        <f t="shared" si="10"/>
        <v>-261697693</v>
      </c>
      <c r="Y71" s="20">
        <f t="shared" si="10"/>
        <v>-57540</v>
      </c>
      <c r="Z71" s="20">
        <f t="shared" si="10"/>
        <v>0</v>
      </c>
      <c r="AA71" s="20">
        <f t="shared" si="0"/>
        <v>-413196722</v>
      </c>
      <c r="AB71" s="16">
        <f xml:space="preserve"> +AB58 - AB70</f>
        <v>0</v>
      </c>
      <c r="AC71" s="20">
        <f t="shared" si="1"/>
        <v>-413196722</v>
      </c>
    </row>
    <row r="72" spans="2:29" ht="14.25">
      <c r="B72" s="21" t="s">
        <v>84</v>
      </c>
      <c r="C72" s="18"/>
      <c r="D72" s="19"/>
      <c r="E72" s="20">
        <f t="shared" ref="E72:Z72" si="11" xml:space="preserve"> +E32 +E45 +E71</f>
        <v>33410201</v>
      </c>
      <c r="F72" s="20">
        <f t="shared" si="11"/>
        <v>5155834</v>
      </c>
      <c r="G72" s="20">
        <f t="shared" si="11"/>
        <v>1594924</v>
      </c>
      <c r="H72" s="20">
        <f t="shared" si="11"/>
        <v>2313819</v>
      </c>
      <c r="I72" s="20">
        <f t="shared" si="11"/>
        <v>940202</v>
      </c>
      <c r="J72" s="20">
        <f t="shared" si="11"/>
        <v>-16279642</v>
      </c>
      <c r="K72" s="20">
        <f t="shared" si="11"/>
        <v>4644206</v>
      </c>
      <c r="L72" s="20">
        <f t="shared" si="11"/>
        <v>1308461</v>
      </c>
      <c r="M72" s="20">
        <f t="shared" si="11"/>
        <v>7857863</v>
      </c>
      <c r="N72" s="20">
        <f t="shared" si="11"/>
        <v>4044727</v>
      </c>
      <c r="O72" s="20">
        <f t="shared" si="11"/>
        <v>4800881</v>
      </c>
      <c r="P72" s="20">
        <f t="shared" si="11"/>
        <v>6996262</v>
      </c>
      <c r="Q72" s="20">
        <f t="shared" si="11"/>
        <v>4514606</v>
      </c>
      <c r="R72" s="20">
        <f t="shared" si="11"/>
        <v>3578904</v>
      </c>
      <c r="S72" s="20">
        <f t="shared" si="11"/>
        <v>3483032</v>
      </c>
      <c r="T72" s="20">
        <f t="shared" si="11"/>
        <v>3977457</v>
      </c>
      <c r="U72" s="20">
        <f t="shared" si="11"/>
        <v>7005285</v>
      </c>
      <c r="V72" s="20">
        <f t="shared" si="11"/>
        <v>7616890</v>
      </c>
      <c r="W72" s="20">
        <f t="shared" si="11"/>
        <v>11549850</v>
      </c>
      <c r="X72" s="20">
        <f t="shared" si="11"/>
        <v>40281769</v>
      </c>
      <c r="Y72" s="20">
        <f t="shared" si="11"/>
        <v>4394282</v>
      </c>
      <c r="Z72" s="20">
        <f t="shared" si="11"/>
        <v>-9260262</v>
      </c>
      <c r="AA72" s="20">
        <f t="shared" si="0"/>
        <v>133929551</v>
      </c>
      <c r="AB72" s="16">
        <f xml:space="preserve"> +AB32 +AB45 +AB71</f>
        <v>0</v>
      </c>
      <c r="AC72" s="20">
        <f t="shared" si="1"/>
        <v>133929551</v>
      </c>
    </row>
    <row r="73" spans="2:29" ht="14.25">
      <c r="B73" s="21" t="s">
        <v>85</v>
      </c>
      <c r="C73" s="18"/>
      <c r="D73" s="19"/>
      <c r="E73" s="20">
        <v>259144467</v>
      </c>
      <c r="F73" s="20">
        <v>336977002</v>
      </c>
      <c r="G73" s="20">
        <v>211603391</v>
      </c>
      <c r="H73" s="20">
        <v>129093767</v>
      </c>
      <c r="I73" s="20">
        <v>2553636</v>
      </c>
      <c r="J73" s="20">
        <v>16279642</v>
      </c>
      <c r="K73" s="20">
        <v>32515302</v>
      </c>
      <c r="L73" s="20">
        <v>16670275</v>
      </c>
      <c r="M73" s="20">
        <v>20943884</v>
      </c>
      <c r="N73" s="20">
        <v>15341360</v>
      </c>
      <c r="O73" s="20">
        <v>14720159</v>
      </c>
      <c r="P73" s="20">
        <v>29082200</v>
      </c>
      <c r="Q73" s="20">
        <v>12771975</v>
      </c>
      <c r="R73" s="20">
        <v>15085644</v>
      </c>
      <c r="S73" s="20">
        <v>18910358</v>
      </c>
      <c r="T73" s="20">
        <v>23203740</v>
      </c>
      <c r="U73" s="20">
        <v>23380365</v>
      </c>
      <c r="V73" s="20">
        <v>13260899</v>
      </c>
      <c r="W73" s="20">
        <v>7567439</v>
      </c>
      <c r="X73" s="20">
        <v>901350495</v>
      </c>
      <c r="Y73" s="20">
        <v>20872104</v>
      </c>
      <c r="Z73" s="20">
        <v>-20241392</v>
      </c>
      <c r="AA73" s="20">
        <f>+E73+F73+G73+H73+I73+J73+K73+L73+M73+N73+O73+P73+Q73+R73+S73+T73+U73+V73+W73+X73+Y73+Z73</f>
        <v>2101086712</v>
      </c>
      <c r="AB73" s="16"/>
      <c r="AC73" s="20">
        <f>AA73-AB73</f>
        <v>2101086712</v>
      </c>
    </row>
    <row r="74" spans="2:29" ht="14.25">
      <c r="B74" s="21" t="s">
        <v>86</v>
      </c>
      <c r="C74" s="18"/>
      <c r="D74" s="19"/>
      <c r="E74" s="20">
        <f t="shared" ref="E74:Z74" si="12" xml:space="preserve"> +E72 +E73</f>
        <v>292554668</v>
      </c>
      <c r="F74" s="20">
        <f t="shared" si="12"/>
        <v>342132836</v>
      </c>
      <c r="G74" s="20">
        <f t="shared" si="12"/>
        <v>213198315</v>
      </c>
      <c r="H74" s="20">
        <f t="shared" si="12"/>
        <v>131407586</v>
      </c>
      <c r="I74" s="20">
        <f t="shared" si="12"/>
        <v>3493838</v>
      </c>
      <c r="J74" s="20">
        <f t="shared" si="12"/>
        <v>0</v>
      </c>
      <c r="K74" s="20">
        <f t="shared" si="12"/>
        <v>37159508</v>
      </c>
      <c r="L74" s="20">
        <f t="shared" si="12"/>
        <v>17978736</v>
      </c>
      <c r="M74" s="20">
        <f t="shared" si="12"/>
        <v>28801747</v>
      </c>
      <c r="N74" s="20">
        <f t="shared" si="12"/>
        <v>19386087</v>
      </c>
      <c r="O74" s="20">
        <f t="shared" si="12"/>
        <v>19521040</v>
      </c>
      <c r="P74" s="20">
        <f t="shared" si="12"/>
        <v>36078462</v>
      </c>
      <c r="Q74" s="20">
        <f t="shared" si="12"/>
        <v>17286581</v>
      </c>
      <c r="R74" s="20">
        <f t="shared" si="12"/>
        <v>18664548</v>
      </c>
      <c r="S74" s="20">
        <f t="shared" si="12"/>
        <v>22393390</v>
      </c>
      <c r="T74" s="20">
        <f t="shared" si="12"/>
        <v>27181197</v>
      </c>
      <c r="U74" s="20">
        <f t="shared" si="12"/>
        <v>30385650</v>
      </c>
      <c r="V74" s="20">
        <f t="shared" si="12"/>
        <v>20877789</v>
      </c>
      <c r="W74" s="20">
        <f t="shared" si="12"/>
        <v>19117289</v>
      </c>
      <c r="X74" s="20">
        <f t="shared" si="12"/>
        <v>941632264</v>
      </c>
      <c r="Y74" s="20">
        <f t="shared" si="12"/>
        <v>25266386</v>
      </c>
      <c r="Z74" s="20">
        <f t="shared" si="12"/>
        <v>-29501654</v>
      </c>
      <c r="AA74" s="20">
        <f>+E74+F74+G74+H74+I74+J74+K74+L74+M74+N74+O74+P74+Q74+R74+S74+T74+U74+V74+W74+X74+Y74+Z74</f>
        <v>2235016263</v>
      </c>
      <c r="AB74" s="16">
        <f xml:space="preserve"> +AB72 +AB73</f>
        <v>0</v>
      </c>
      <c r="AC74" s="20">
        <f>AA74-AB74</f>
        <v>2235016263</v>
      </c>
    </row>
  </sheetData>
  <mergeCells count="12">
    <mergeCell ref="B33:B45"/>
    <mergeCell ref="C33:C38"/>
    <mergeCell ref="C39:C44"/>
    <mergeCell ref="B46:B71"/>
    <mergeCell ref="C46:C58"/>
    <mergeCell ref="C59:C70"/>
    <mergeCell ref="B3:AC3"/>
    <mergeCell ref="B5:AC5"/>
    <mergeCell ref="B7:D7"/>
    <mergeCell ref="B8:B32"/>
    <mergeCell ref="C8:C23"/>
    <mergeCell ref="C24:C31"/>
  </mergeCells>
  <phoneticPr fontId="1"/>
  <pageMargins left="0.7" right="0.7" top="0.75" bottom="0.75" header="0.3" footer="0.3"/>
  <pageSetup paperSize="9" fitToHeight="0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tabSelected="1" workbookViewId="0">
      <selection activeCell="G30" sqref="G30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5"/>
      <c r="C2" s="5"/>
      <c r="D2" s="5"/>
      <c r="E2" s="5"/>
      <c r="F2" s="3"/>
      <c r="G2" s="4"/>
      <c r="H2" s="4" t="s">
        <v>87</v>
      </c>
    </row>
    <row r="3" spans="2:8" ht="21">
      <c r="B3" s="37" t="s">
        <v>120</v>
      </c>
      <c r="C3" s="37"/>
      <c r="D3" s="37"/>
      <c r="E3" s="37"/>
      <c r="F3" s="37"/>
      <c r="G3" s="37"/>
      <c r="H3" s="37"/>
    </row>
    <row r="4" spans="2:8" ht="14.25">
      <c r="B4" s="40"/>
      <c r="C4" s="40"/>
      <c r="D4" s="40"/>
      <c r="E4" s="40"/>
      <c r="F4" s="40"/>
      <c r="G4" s="3"/>
      <c r="H4" s="3"/>
    </row>
    <row r="5" spans="2:8" ht="21">
      <c r="B5" s="38" t="s">
        <v>2</v>
      </c>
      <c r="C5" s="38"/>
      <c r="D5" s="38"/>
      <c r="E5" s="38"/>
      <c r="F5" s="38"/>
      <c r="G5" s="38"/>
      <c r="H5" s="38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41" t="s">
        <v>4</v>
      </c>
      <c r="C7" s="42"/>
      <c r="D7" s="43"/>
      <c r="E7" s="44" t="s">
        <v>121</v>
      </c>
      <c r="F7" s="45" t="s">
        <v>111</v>
      </c>
      <c r="G7" s="45" t="s">
        <v>112</v>
      </c>
      <c r="H7" s="45" t="s">
        <v>113</v>
      </c>
    </row>
    <row r="8" spans="2:8" ht="14.25">
      <c r="B8" s="34" t="s">
        <v>9</v>
      </c>
      <c r="C8" s="34" t="s">
        <v>10</v>
      </c>
      <c r="D8" s="8" t="s">
        <v>11</v>
      </c>
      <c r="E8" s="10"/>
      <c r="F8" s="10">
        <f>+E8</f>
        <v>0</v>
      </c>
      <c r="G8" s="9"/>
      <c r="H8" s="10">
        <f>F8-G8</f>
        <v>0</v>
      </c>
    </row>
    <row r="9" spans="2:8" ht="14.25">
      <c r="B9" s="35"/>
      <c r="C9" s="35"/>
      <c r="D9" s="11" t="s">
        <v>12</v>
      </c>
      <c r="E9" s="13"/>
      <c r="F9" s="13">
        <f t="shared" ref="F9:F72" si="0">+E9</f>
        <v>0</v>
      </c>
      <c r="G9" s="12"/>
      <c r="H9" s="13">
        <f t="shared" ref="H9:H72" si="1">F9-G9</f>
        <v>0</v>
      </c>
    </row>
    <row r="10" spans="2:8" ht="14.25">
      <c r="B10" s="35"/>
      <c r="C10" s="35"/>
      <c r="D10" s="11" t="s">
        <v>13</v>
      </c>
      <c r="E10" s="13"/>
      <c r="F10" s="13">
        <f t="shared" si="0"/>
        <v>0</v>
      </c>
      <c r="G10" s="12"/>
      <c r="H10" s="13">
        <f t="shared" si="1"/>
        <v>0</v>
      </c>
    </row>
    <row r="11" spans="2:8" ht="14.25">
      <c r="B11" s="35"/>
      <c r="C11" s="35"/>
      <c r="D11" s="11" t="s">
        <v>14</v>
      </c>
      <c r="E11" s="13"/>
      <c r="F11" s="13">
        <f t="shared" si="0"/>
        <v>0</v>
      </c>
      <c r="G11" s="12"/>
      <c r="H11" s="13">
        <f t="shared" si="1"/>
        <v>0</v>
      </c>
    </row>
    <row r="12" spans="2:8" ht="14.25">
      <c r="B12" s="35"/>
      <c r="C12" s="35"/>
      <c r="D12" s="11" t="s">
        <v>15</v>
      </c>
      <c r="E12" s="13"/>
      <c r="F12" s="13">
        <f t="shared" si="0"/>
        <v>0</v>
      </c>
      <c r="G12" s="12"/>
      <c r="H12" s="13">
        <f t="shared" si="1"/>
        <v>0</v>
      </c>
    </row>
    <row r="13" spans="2:8" ht="14.25">
      <c r="B13" s="35"/>
      <c r="C13" s="35"/>
      <c r="D13" s="11" t="s">
        <v>16</v>
      </c>
      <c r="E13" s="13"/>
      <c r="F13" s="13">
        <f t="shared" si="0"/>
        <v>0</v>
      </c>
      <c r="G13" s="12"/>
      <c r="H13" s="13">
        <f t="shared" si="1"/>
        <v>0</v>
      </c>
    </row>
    <row r="14" spans="2:8" ht="14.25">
      <c r="B14" s="35"/>
      <c r="C14" s="35"/>
      <c r="D14" s="11" t="s">
        <v>17</v>
      </c>
      <c r="E14" s="13"/>
      <c r="F14" s="13">
        <f t="shared" si="0"/>
        <v>0</v>
      </c>
      <c r="G14" s="12"/>
      <c r="H14" s="13">
        <f t="shared" si="1"/>
        <v>0</v>
      </c>
    </row>
    <row r="15" spans="2:8" ht="14.25">
      <c r="B15" s="35"/>
      <c r="C15" s="35"/>
      <c r="D15" s="11" t="s">
        <v>18</v>
      </c>
      <c r="E15" s="13"/>
      <c r="F15" s="13">
        <f t="shared" si="0"/>
        <v>0</v>
      </c>
      <c r="G15" s="12"/>
      <c r="H15" s="13">
        <f t="shared" si="1"/>
        <v>0</v>
      </c>
    </row>
    <row r="16" spans="2:8" ht="14.25">
      <c r="B16" s="35"/>
      <c r="C16" s="35"/>
      <c r="D16" s="11" t="s">
        <v>19</v>
      </c>
      <c r="E16" s="13"/>
      <c r="F16" s="13">
        <f t="shared" si="0"/>
        <v>0</v>
      </c>
      <c r="G16" s="12"/>
      <c r="H16" s="13">
        <f t="shared" si="1"/>
        <v>0</v>
      </c>
    </row>
    <row r="17" spans="2:8" ht="14.25">
      <c r="B17" s="35"/>
      <c r="C17" s="35"/>
      <c r="D17" s="11" t="s">
        <v>20</v>
      </c>
      <c r="E17" s="13">
        <v>8490794</v>
      </c>
      <c r="F17" s="13">
        <f t="shared" si="0"/>
        <v>8490794</v>
      </c>
      <c r="G17" s="12"/>
      <c r="H17" s="13">
        <f t="shared" si="1"/>
        <v>8490794</v>
      </c>
    </row>
    <row r="18" spans="2:8" ht="14.25">
      <c r="B18" s="35"/>
      <c r="C18" s="35"/>
      <c r="D18" s="11" t="s">
        <v>21</v>
      </c>
      <c r="E18" s="13"/>
      <c r="F18" s="13">
        <f t="shared" si="0"/>
        <v>0</v>
      </c>
      <c r="G18" s="12"/>
      <c r="H18" s="13">
        <f t="shared" si="1"/>
        <v>0</v>
      </c>
    </row>
    <row r="19" spans="2:8" ht="14.25">
      <c r="B19" s="35"/>
      <c r="C19" s="35"/>
      <c r="D19" s="11" t="s">
        <v>22</v>
      </c>
      <c r="E19" s="13"/>
      <c r="F19" s="13">
        <f t="shared" si="0"/>
        <v>0</v>
      </c>
      <c r="G19" s="12"/>
      <c r="H19" s="13">
        <f t="shared" si="1"/>
        <v>0</v>
      </c>
    </row>
    <row r="20" spans="2:8" ht="14.25">
      <c r="B20" s="35"/>
      <c r="C20" s="35"/>
      <c r="D20" s="11" t="s">
        <v>23</v>
      </c>
      <c r="E20" s="13">
        <v>313</v>
      </c>
      <c r="F20" s="13">
        <f t="shared" si="0"/>
        <v>313</v>
      </c>
      <c r="G20" s="12"/>
      <c r="H20" s="13">
        <f t="shared" si="1"/>
        <v>313</v>
      </c>
    </row>
    <row r="21" spans="2:8" ht="14.25">
      <c r="B21" s="35"/>
      <c r="C21" s="35"/>
      <c r="D21" s="11" t="s">
        <v>24</v>
      </c>
      <c r="E21" s="13"/>
      <c r="F21" s="13">
        <f t="shared" si="0"/>
        <v>0</v>
      </c>
      <c r="G21" s="12"/>
      <c r="H21" s="13">
        <f t="shared" si="1"/>
        <v>0</v>
      </c>
    </row>
    <row r="22" spans="2:8" ht="14.25">
      <c r="B22" s="35"/>
      <c r="C22" s="35"/>
      <c r="D22" s="11" t="s">
        <v>25</v>
      </c>
      <c r="E22" s="13"/>
      <c r="F22" s="13">
        <f t="shared" si="0"/>
        <v>0</v>
      </c>
      <c r="G22" s="14"/>
      <c r="H22" s="13">
        <f t="shared" si="1"/>
        <v>0</v>
      </c>
    </row>
    <row r="23" spans="2:8" ht="14.25">
      <c r="B23" s="35"/>
      <c r="C23" s="36"/>
      <c r="D23" s="15" t="s">
        <v>26</v>
      </c>
      <c r="E23" s="17">
        <f>+E8+E9+E10+E11+E12+E13+E14+E15+E16+E17+E18+E19+E20+E21+E22</f>
        <v>8491107</v>
      </c>
      <c r="F23" s="17">
        <f t="shared" si="0"/>
        <v>8491107</v>
      </c>
      <c r="G23" s="16">
        <f>+G8+G9+G10+G11+G12+G13+G14+G15+G16+G17+G18+G19+G20+G21+G22</f>
        <v>0</v>
      </c>
      <c r="H23" s="17">
        <f t="shared" si="1"/>
        <v>8491107</v>
      </c>
    </row>
    <row r="24" spans="2:8" ht="14.25">
      <c r="B24" s="35"/>
      <c r="C24" s="34" t="s">
        <v>27</v>
      </c>
      <c r="D24" s="11" t="s">
        <v>28</v>
      </c>
      <c r="E24" s="13"/>
      <c r="F24" s="13">
        <f t="shared" si="0"/>
        <v>0</v>
      </c>
      <c r="G24" s="9"/>
      <c r="H24" s="13">
        <f t="shared" si="1"/>
        <v>0</v>
      </c>
    </row>
    <row r="25" spans="2:8" ht="14.25">
      <c r="B25" s="35"/>
      <c r="C25" s="35"/>
      <c r="D25" s="11" t="s">
        <v>29</v>
      </c>
      <c r="E25" s="13"/>
      <c r="F25" s="13">
        <f t="shared" si="0"/>
        <v>0</v>
      </c>
      <c r="G25" s="12"/>
      <c r="H25" s="13">
        <f t="shared" si="1"/>
        <v>0</v>
      </c>
    </row>
    <row r="26" spans="2:8" ht="14.25">
      <c r="B26" s="35"/>
      <c r="C26" s="35"/>
      <c r="D26" s="11" t="s">
        <v>30</v>
      </c>
      <c r="E26" s="13">
        <v>2676433</v>
      </c>
      <c r="F26" s="13">
        <f t="shared" si="0"/>
        <v>2676433</v>
      </c>
      <c r="G26" s="12"/>
      <c r="H26" s="13">
        <f t="shared" si="1"/>
        <v>2676433</v>
      </c>
    </row>
    <row r="27" spans="2:8" ht="14.25">
      <c r="B27" s="35"/>
      <c r="C27" s="35"/>
      <c r="D27" s="11" t="s">
        <v>31</v>
      </c>
      <c r="E27" s="13"/>
      <c r="F27" s="13">
        <f t="shared" si="0"/>
        <v>0</v>
      </c>
      <c r="G27" s="12"/>
      <c r="H27" s="13">
        <f t="shared" si="1"/>
        <v>0</v>
      </c>
    </row>
    <row r="28" spans="2:8" ht="14.25">
      <c r="B28" s="35"/>
      <c r="C28" s="35"/>
      <c r="D28" s="11" t="s">
        <v>32</v>
      </c>
      <c r="E28" s="13"/>
      <c r="F28" s="13">
        <f t="shared" si="0"/>
        <v>0</v>
      </c>
      <c r="G28" s="12"/>
      <c r="H28" s="13">
        <f t="shared" si="1"/>
        <v>0</v>
      </c>
    </row>
    <row r="29" spans="2:8" ht="14.25">
      <c r="B29" s="35"/>
      <c r="C29" s="35"/>
      <c r="D29" s="11" t="s">
        <v>33</v>
      </c>
      <c r="E29" s="13"/>
      <c r="F29" s="13">
        <f t="shared" si="0"/>
        <v>0</v>
      </c>
      <c r="G29" s="12"/>
      <c r="H29" s="13">
        <f t="shared" si="1"/>
        <v>0</v>
      </c>
    </row>
    <row r="30" spans="2:8" ht="14.25">
      <c r="B30" s="35"/>
      <c r="C30" s="35"/>
      <c r="D30" s="11" t="s">
        <v>34</v>
      </c>
      <c r="E30" s="13">
        <v>499090</v>
      </c>
      <c r="F30" s="13">
        <f t="shared" si="0"/>
        <v>499090</v>
      </c>
      <c r="G30" s="14"/>
      <c r="H30" s="13">
        <f t="shared" si="1"/>
        <v>499090</v>
      </c>
    </row>
    <row r="31" spans="2:8" ht="14.25">
      <c r="B31" s="35"/>
      <c r="C31" s="36"/>
      <c r="D31" s="15" t="s">
        <v>35</v>
      </c>
      <c r="E31" s="17">
        <f>+E24+E25+E26+E27+E28+E29+E30</f>
        <v>3175523</v>
      </c>
      <c r="F31" s="17">
        <f t="shared" si="0"/>
        <v>3175523</v>
      </c>
      <c r="G31" s="16">
        <f>+G24+G25+G26+G27+G28+G29+G30</f>
        <v>0</v>
      </c>
      <c r="H31" s="17">
        <f t="shared" si="1"/>
        <v>3175523</v>
      </c>
    </row>
    <row r="32" spans="2:8" ht="14.25">
      <c r="B32" s="36"/>
      <c r="C32" s="18" t="s">
        <v>36</v>
      </c>
      <c r="D32" s="19"/>
      <c r="E32" s="20">
        <f xml:space="preserve"> +E23 - E31</f>
        <v>5315584</v>
      </c>
      <c r="F32" s="20">
        <f t="shared" si="0"/>
        <v>5315584</v>
      </c>
      <c r="G32" s="16">
        <f xml:space="preserve"> +G23 - G31</f>
        <v>0</v>
      </c>
      <c r="H32" s="20">
        <f t="shared" si="1"/>
        <v>5315584</v>
      </c>
    </row>
    <row r="33" spans="2:8" ht="14.25">
      <c r="B33" s="34" t="s">
        <v>37</v>
      </c>
      <c r="C33" s="34" t="s">
        <v>10</v>
      </c>
      <c r="D33" s="11" t="s">
        <v>38</v>
      </c>
      <c r="E33" s="13"/>
      <c r="F33" s="13">
        <f t="shared" si="0"/>
        <v>0</v>
      </c>
      <c r="G33" s="9"/>
      <c r="H33" s="13">
        <f t="shared" si="1"/>
        <v>0</v>
      </c>
    </row>
    <row r="34" spans="2:8" ht="14.25">
      <c r="B34" s="35"/>
      <c r="C34" s="35"/>
      <c r="D34" s="11" t="s">
        <v>39</v>
      </c>
      <c r="E34" s="13"/>
      <c r="F34" s="13">
        <f t="shared" si="0"/>
        <v>0</v>
      </c>
      <c r="G34" s="12"/>
      <c r="H34" s="13">
        <f t="shared" si="1"/>
        <v>0</v>
      </c>
    </row>
    <row r="35" spans="2:8" ht="14.25">
      <c r="B35" s="35"/>
      <c r="C35" s="35"/>
      <c r="D35" s="11" t="s">
        <v>40</v>
      </c>
      <c r="E35" s="13"/>
      <c r="F35" s="13">
        <f t="shared" si="0"/>
        <v>0</v>
      </c>
      <c r="G35" s="12"/>
      <c r="H35" s="13">
        <f t="shared" si="1"/>
        <v>0</v>
      </c>
    </row>
    <row r="36" spans="2:8" ht="14.25">
      <c r="B36" s="35"/>
      <c r="C36" s="35"/>
      <c r="D36" s="11" t="s">
        <v>41</v>
      </c>
      <c r="E36" s="13"/>
      <c r="F36" s="13">
        <f t="shared" si="0"/>
        <v>0</v>
      </c>
      <c r="G36" s="12"/>
      <c r="H36" s="13">
        <f t="shared" si="1"/>
        <v>0</v>
      </c>
    </row>
    <row r="37" spans="2:8" ht="14.25">
      <c r="B37" s="35"/>
      <c r="C37" s="35"/>
      <c r="D37" s="11" t="s">
        <v>42</v>
      </c>
      <c r="E37" s="13"/>
      <c r="F37" s="13">
        <f t="shared" si="0"/>
        <v>0</v>
      </c>
      <c r="G37" s="14"/>
      <c r="H37" s="13">
        <f t="shared" si="1"/>
        <v>0</v>
      </c>
    </row>
    <row r="38" spans="2:8" ht="14.25">
      <c r="B38" s="35"/>
      <c r="C38" s="36"/>
      <c r="D38" s="15" t="s">
        <v>43</v>
      </c>
      <c r="E38" s="17">
        <f>+E33+E34+E35+E36+E37</f>
        <v>0</v>
      </c>
      <c r="F38" s="17">
        <f t="shared" si="0"/>
        <v>0</v>
      </c>
      <c r="G38" s="16">
        <f>+G33+G34+G35+G36+G37</f>
        <v>0</v>
      </c>
      <c r="H38" s="17">
        <f t="shared" si="1"/>
        <v>0</v>
      </c>
    </row>
    <row r="39" spans="2:8" ht="14.25">
      <c r="B39" s="35"/>
      <c r="C39" s="34" t="s">
        <v>27</v>
      </c>
      <c r="D39" s="11" t="s">
        <v>44</v>
      </c>
      <c r="E39" s="13"/>
      <c r="F39" s="13">
        <f t="shared" si="0"/>
        <v>0</v>
      </c>
      <c r="G39" s="9"/>
      <c r="H39" s="13">
        <f t="shared" si="1"/>
        <v>0</v>
      </c>
    </row>
    <row r="40" spans="2:8" ht="14.25">
      <c r="B40" s="35"/>
      <c r="C40" s="35"/>
      <c r="D40" s="11" t="s">
        <v>45</v>
      </c>
      <c r="E40" s="13">
        <v>504000</v>
      </c>
      <c r="F40" s="13">
        <f t="shared" si="0"/>
        <v>504000</v>
      </c>
      <c r="G40" s="12"/>
      <c r="H40" s="13">
        <f t="shared" si="1"/>
        <v>504000</v>
      </c>
    </row>
    <row r="41" spans="2:8" ht="14.25">
      <c r="B41" s="35"/>
      <c r="C41" s="35"/>
      <c r="D41" s="11" t="s">
        <v>46</v>
      </c>
      <c r="E41" s="13"/>
      <c r="F41" s="13">
        <f t="shared" si="0"/>
        <v>0</v>
      </c>
      <c r="G41" s="12"/>
      <c r="H41" s="13">
        <f t="shared" si="1"/>
        <v>0</v>
      </c>
    </row>
    <row r="42" spans="2:8" ht="14.25">
      <c r="B42" s="35"/>
      <c r="C42" s="35"/>
      <c r="D42" s="11" t="s">
        <v>47</v>
      </c>
      <c r="E42" s="13"/>
      <c r="F42" s="13">
        <f t="shared" si="0"/>
        <v>0</v>
      </c>
      <c r="G42" s="12"/>
      <c r="H42" s="13">
        <f t="shared" si="1"/>
        <v>0</v>
      </c>
    </row>
    <row r="43" spans="2:8" ht="14.25">
      <c r="B43" s="35"/>
      <c r="C43" s="35"/>
      <c r="D43" s="11" t="s">
        <v>48</v>
      </c>
      <c r="E43" s="13"/>
      <c r="F43" s="13">
        <f t="shared" si="0"/>
        <v>0</v>
      </c>
      <c r="G43" s="14"/>
      <c r="H43" s="13">
        <f t="shared" si="1"/>
        <v>0</v>
      </c>
    </row>
    <row r="44" spans="2:8" ht="14.25">
      <c r="B44" s="35"/>
      <c r="C44" s="36"/>
      <c r="D44" s="15" t="s">
        <v>49</v>
      </c>
      <c r="E44" s="17">
        <f>+E39+E40+E41+E42+E43</f>
        <v>504000</v>
      </c>
      <c r="F44" s="17">
        <f t="shared" si="0"/>
        <v>504000</v>
      </c>
      <c r="G44" s="16">
        <f>+G39+G40+G41+G42+G43</f>
        <v>0</v>
      </c>
      <c r="H44" s="17">
        <f t="shared" si="1"/>
        <v>504000</v>
      </c>
    </row>
    <row r="45" spans="2:8" ht="14.25">
      <c r="B45" s="36"/>
      <c r="C45" s="21" t="s">
        <v>50</v>
      </c>
      <c r="D45" s="19"/>
      <c r="E45" s="20">
        <f xml:space="preserve"> +E38 - E44</f>
        <v>-504000</v>
      </c>
      <c r="F45" s="20">
        <f t="shared" si="0"/>
        <v>-504000</v>
      </c>
      <c r="G45" s="16">
        <f xml:space="preserve"> +G38 - G44</f>
        <v>0</v>
      </c>
      <c r="H45" s="20">
        <f t="shared" si="1"/>
        <v>-504000</v>
      </c>
    </row>
    <row r="46" spans="2:8" ht="14.25">
      <c r="B46" s="34" t="s">
        <v>51</v>
      </c>
      <c r="C46" s="34" t="s">
        <v>10</v>
      </c>
      <c r="D46" s="11" t="s">
        <v>52</v>
      </c>
      <c r="E46" s="13"/>
      <c r="F46" s="13">
        <f t="shared" si="0"/>
        <v>0</v>
      </c>
      <c r="G46" s="9"/>
      <c r="H46" s="13">
        <f t="shared" si="1"/>
        <v>0</v>
      </c>
    </row>
    <row r="47" spans="2:8" ht="14.25">
      <c r="B47" s="35"/>
      <c r="C47" s="35"/>
      <c r="D47" s="11" t="s">
        <v>53</v>
      </c>
      <c r="E47" s="13"/>
      <c r="F47" s="13">
        <f t="shared" si="0"/>
        <v>0</v>
      </c>
      <c r="G47" s="12"/>
      <c r="H47" s="13">
        <f t="shared" si="1"/>
        <v>0</v>
      </c>
    </row>
    <row r="48" spans="2:8" ht="14.25">
      <c r="B48" s="35"/>
      <c r="C48" s="35"/>
      <c r="D48" s="11" t="s">
        <v>54</v>
      </c>
      <c r="E48" s="13"/>
      <c r="F48" s="13">
        <f t="shared" si="0"/>
        <v>0</v>
      </c>
      <c r="G48" s="12"/>
      <c r="H48" s="13">
        <f t="shared" si="1"/>
        <v>0</v>
      </c>
    </row>
    <row r="49" spans="2:8" ht="14.25">
      <c r="B49" s="35"/>
      <c r="C49" s="35"/>
      <c r="D49" s="11" t="s">
        <v>55</v>
      </c>
      <c r="E49" s="13"/>
      <c r="F49" s="13">
        <f t="shared" si="0"/>
        <v>0</v>
      </c>
      <c r="G49" s="12"/>
      <c r="H49" s="13">
        <f t="shared" si="1"/>
        <v>0</v>
      </c>
    </row>
    <row r="50" spans="2:8" ht="14.25">
      <c r="B50" s="35"/>
      <c r="C50" s="35"/>
      <c r="D50" s="11" t="s">
        <v>56</v>
      </c>
      <c r="E50" s="13"/>
      <c r="F50" s="13">
        <f t="shared" si="0"/>
        <v>0</v>
      </c>
      <c r="G50" s="12"/>
      <c r="H50" s="13">
        <f t="shared" si="1"/>
        <v>0</v>
      </c>
    </row>
    <row r="51" spans="2:8" ht="14.25">
      <c r="B51" s="35"/>
      <c r="C51" s="35"/>
      <c r="D51" s="11" t="s">
        <v>78</v>
      </c>
      <c r="E51" s="13"/>
      <c r="F51" s="13">
        <f t="shared" si="0"/>
        <v>0</v>
      </c>
      <c r="G51" s="12"/>
      <c r="H51" s="13">
        <f t="shared" si="1"/>
        <v>0</v>
      </c>
    </row>
    <row r="52" spans="2:8" ht="14.25">
      <c r="B52" s="35"/>
      <c r="C52" s="35"/>
      <c r="D52" s="11" t="s">
        <v>114</v>
      </c>
      <c r="E52" s="13"/>
      <c r="F52" s="13">
        <f t="shared" si="0"/>
        <v>0</v>
      </c>
      <c r="G52" s="12"/>
      <c r="H52" s="13">
        <f t="shared" si="1"/>
        <v>0</v>
      </c>
    </row>
    <row r="53" spans="2:8" ht="14.25">
      <c r="B53" s="35"/>
      <c r="C53" s="35"/>
      <c r="D53" s="11" t="s">
        <v>79</v>
      </c>
      <c r="E53" s="13"/>
      <c r="F53" s="13">
        <f t="shared" si="0"/>
        <v>0</v>
      </c>
      <c r="G53" s="12"/>
      <c r="H53" s="13">
        <f t="shared" si="1"/>
        <v>0</v>
      </c>
    </row>
    <row r="54" spans="2:8" ht="14.25">
      <c r="B54" s="35"/>
      <c r="C54" s="35"/>
      <c r="D54" s="11" t="s">
        <v>115</v>
      </c>
      <c r="E54" s="13"/>
      <c r="F54" s="13">
        <f t="shared" si="0"/>
        <v>0</v>
      </c>
      <c r="G54" s="12"/>
      <c r="H54" s="13">
        <f t="shared" si="1"/>
        <v>0</v>
      </c>
    </row>
    <row r="55" spans="2:8" ht="14.25">
      <c r="B55" s="35"/>
      <c r="C55" s="35"/>
      <c r="D55" s="11" t="s">
        <v>80</v>
      </c>
      <c r="E55" s="13"/>
      <c r="F55" s="13">
        <f t="shared" si="0"/>
        <v>0</v>
      </c>
      <c r="G55" s="12"/>
      <c r="H55" s="13">
        <f t="shared" si="1"/>
        <v>0</v>
      </c>
    </row>
    <row r="56" spans="2:8" ht="14.25">
      <c r="B56" s="35"/>
      <c r="C56" s="35"/>
      <c r="D56" s="11" t="s">
        <v>116</v>
      </c>
      <c r="E56" s="13"/>
      <c r="F56" s="13">
        <f t="shared" si="0"/>
        <v>0</v>
      </c>
      <c r="G56" s="12"/>
      <c r="H56" s="13">
        <f t="shared" si="1"/>
        <v>0</v>
      </c>
    </row>
    <row r="57" spans="2:8" ht="14.25">
      <c r="B57" s="35"/>
      <c r="C57" s="35"/>
      <c r="D57" s="11" t="s">
        <v>57</v>
      </c>
      <c r="E57" s="13"/>
      <c r="F57" s="13">
        <f t="shared" si="0"/>
        <v>0</v>
      </c>
      <c r="G57" s="14"/>
      <c r="H57" s="13">
        <f t="shared" si="1"/>
        <v>0</v>
      </c>
    </row>
    <row r="58" spans="2:8" ht="14.25">
      <c r="B58" s="35"/>
      <c r="C58" s="36"/>
      <c r="D58" s="15" t="s">
        <v>58</v>
      </c>
      <c r="E58" s="17">
        <f>+E46+E47+E48+E49+E50+E51+E52+E53+E54+E55+E56+E57</f>
        <v>0</v>
      </c>
      <c r="F58" s="17">
        <f t="shared" si="0"/>
        <v>0</v>
      </c>
      <c r="G58" s="16">
        <f>+G46+G47+G48+G49+G50+G51+G52+G53+G54+G55+G56+G57</f>
        <v>0</v>
      </c>
      <c r="H58" s="17">
        <f t="shared" si="1"/>
        <v>0</v>
      </c>
    </row>
    <row r="59" spans="2:8" ht="14.25">
      <c r="B59" s="35"/>
      <c r="C59" s="34" t="s">
        <v>27</v>
      </c>
      <c r="D59" s="11" t="s">
        <v>59</v>
      </c>
      <c r="E59" s="13"/>
      <c r="F59" s="13">
        <f t="shared" si="0"/>
        <v>0</v>
      </c>
      <c r="G59" s="9"/>
      <c r="H59" s="13">
        <f t="shared" si="1"/>
        <v>0</v>
      </c>
    </row>
    <row r="60" spans="2:8" ht="14.25">
      <c r="B60" s="35"/>
      <c r="C60" s="35"/>
      <c r="D60" s="11" t="s">
        <v>60</v>
      </c>
      <c r="E60" s="13"/>
      <c r="F60" s="13">
        <f t="shared" si="0"/>
        <v>0</v>
      </c>
      <c r="G60" s="12"/>
      <c r="H60" s="13">
        <f t="shared" si="1"/>
        <v>0</v>
      </c>
    </row>
    <row r="61" spans="2:8" ht="14.25">
      <c r="B61" s="35"/>
      <c r="C61" s="35"/>
      <c r="D61" s="11" t="s">
        <v>61</v>
      </c>
      <c r="E61" s="13"/>
      <c r="F61" s="13">
        <f t="shared" si="0"/>
        <v>0</v>
      </c>
      <c r="G61" s="12"/>
      <c r="H61" s="13">
        <f t="shared" si="1"/>
        <v>0</v>
      </c>
    </row>
    <row r="62" spans="2:8" ht="14.25">
      <c r="B62" s="35"/>
      <c r="C62" s="35"/>
      <c r="D62" s="11" t="s">
        <v>62</v>
      </c>
      <c r="E62" s="13"/>
      <c r="F62" s="13">
        <f t="shared" si="0"/>
        <v>0</v>
      </c>
      <c r="G62" s="12"/>
      <c r="H62" s="13">
        <f t="shared" si="1"/>
        <v>0</v>
      </c>
    </row>
    <row r="63" spans="2:8" ht="14.25">
      <c r="B63" s="35"/>
      <c r="C63" s="35"/>
      <c r="D63" s="11" t="s">
        <v>81</v>
      </c>
      <c r="E63" s="13"/>
      <c r="F63" s="13">
        <f t="shared" si="0"/>
        <v>0</v>
      </c>
      <c r="G63" s="12"/>
      <c r="H63" s="13">
        <f t="shared" si="1"/>
        <v>0</v>
      </c>
    </row>
    <row r="64" spans="2:8" ht="14.25">
      <c r="B64" s="35"/>
      <c r="C64" s="35"/>
      <c r="D64" s="11" t="s">
        <v>117</v>
      </c>
      <c r="E64" s="13"/>
      <c r="F64" s="13">
        <f t="shared" si="0"/>
        <v>0</v>
      </c>
      <c r="G64" s="12"/>
      <c r="H64" s="13">
        <f t="shared" si="1"/>
        <v>0</v>
      </c>
    </row>
    <row r="65" spans="2:8" ht="14.25">
      <c r="B65" s="35"/>
      <c r="C65" s="35"/>
      <c r="D65" s="11" t="s">
        <v>82</v>
      </c>
      <c r="E65" s="13"/>
      <c r="F65" s="13">
        <f t="shared" si="0"/>
        <v>0</v>
      </c>
      <c r="G65" s="12"/>
      <c r="H65" s="13">
        <f t="shared" si="1"/>
        <v>0</v>
      </c>
    </row>
    <row r="66" spans="2:8" ht="14.25">
      <c r="B66" s="35"/>
      <c r="C66" s="35"/>
      <c r="D66" s="22" t="s">
        <v>118</v>
      </c>
      <c r="E66" s="23"/>
      <c r="F66" s="23">
        <f t="shared" si="0"/>
        <v>0</v>
      </c>
      <c r="G66" s="12"/>
      <c r="H66" s="23">
        <f t="shared" si="1"/>
        <v>0</v>
      </c>
    </row>
    <row r="67" spans="2:8" ht="14.25">
      <c r="B67" s="35"/>
      <c r="C67" s="35"/>
      <c r="D67" s="22" t="s">
        <v>83</v>
      </c>
      <c r="E67" s="23">
        <v>5100000</v>
      </c>
      <c r="F67" s="23">
        <f t="shared" si="0"/>
        <v>5100000</v>
      </c>
      <c r="G67" s="12"/>
      <c r="H67" s="23">
        <f t="shared" si="1"/>
        <v>5100000</v>
      </c>
    </row>
    <row r="68" spans="2:8" ht="14.25">
      <c r="B68" s="35"/>
      <c r="C68" s="35"/>
      <c r="D68" s="22" t="s">
        <v>119</v>
      </c>
      <c r="E68" s="23"/>
      <c r="F68" s="23">
        <f t="shared" si="0"/>
        <v>0</v>
      </c>
      <c r="G68" s="12"/>
      <c r="H68" s="23">
        <f t="shared" si="1"/>
        <v>0</v>
      </c>
    </row>
    <row r="69" spans="2:8" ht="14.25">
      <c r="B69" s="35"/>
      <c r="C69" s="35"/>
      <c r="D69" s="22" t="s">
        <v>63</v>
      </c>
      <c r="E69" s="23"/>
      <c r="F69" s="23">
        <f t="shared" si="0"/>
        <v>0</v>
      </c>
      <c r="G69" s="14"/>
      <c r="H69" s="23">
        <f t="shared" si="1"/>
        <v>0</v>
      </c>
    </row>
    <row r="70" spans="2:8" ht="14.25">
      <c r="B70" s="35"/>
      <c r="C70" s="36"/>
      <c r="D70" s="24" t="s">
        <v>64</v>
      </c>
      <c r="E70" s="25">
        <f>+E59+E60+E61+E62+E63+E64+E65+E66+E67+E68+E69</f>
        <v>5100000</v>
      </c>
      <c r="F70" s="25">
        <f t="shared" si="0"/>
        <v>5100000</v>
      </c>
      <c r="G70" s="16">
        <f>+G59+G60+G61+G62+G63+G64+G65+G66+G67+G68+G69</f>
        <v>0</v>
      </c>
      <c r="H70" s="25">
        <f t="shared" si="1"/>
        <v>5100000</v>
      </c>
    </row>
    <row r="71" spans="2:8" ht="14.25">
      <c r="B71" s="36"/>
      <c r="C71" s="21" t="s">
        <v>65</v>
      </c>
      <c r="D71" s="19"/>
      <c r="E71" s="20">
        <f xml:space="preserve"> +E58 - E70</f>
        <v>-5100000</v>
      </c>
      <c r="F71" s="20">
        <f t="shared" si="0"/>
        <v>-5100000</v>
      </c>
      <c r="G71" s="16">
        <f xml:space="preserve"> +G58 - G70</f>
        <v>0</v>
      </c>
      <c r="H71" s="20">
        <f t="shared" si="1"/>
        <v>-5100000</v>
      </c>
    </row>
    <row r="72" spans="2:8" ht="14.25">
      <c r="B72" s="21" t="s">
        <v>84</v>
      </c>
      <c r="C72" s="18"/>
      <c r="D72" s="19"/>
      <c r="E72" s="20">
        <f xml:space="preserve"> +E32 +E45 +E71</f>
        <v>-288416</v>
      </c>
      <c r="F72" s="20">
        <f t="shared" si="0"/>
        <v>-288416</v>
      </c>
      <c r="G72" s="16">
        <f xml:space="preserve"> +G32 +G45 +G71</f>
        <v>0</v>
      </c>
      <c r="H72" s="20">
        <f t="shared" si="1"/>
        <v>-288416</v>
      </c>
    </row>
    <row r="73" spans="2:8" ht="14.25">
      <c r="B73" s="21" t="s">
        <v>85</v>
      </c>
      <c r="C73" s="18"/>
      <c r="D73" s="19"/>
      <c r="E73" s="20">
        <v>27412680</v>
      </c>
      <c r="F73" s="20">
        <f>+E73</f>
        <v>27412680</v>
      </c>
      <c r="G73" s="16"/>
      <c r="H73" s="20">
        <f>F73-G73</f>
        <v>27412680</v>
      </c>
    </row>
    <row r="74" spans="2:8" ht="14.25">
      <c r="B74" s="21" t="s">
        <v>122</v>
      </c>
      <c r="C74" s="18"/>
      <c r="D74" s="19"/>
      <c r="E74" s="20">
        <f xml:space="preserve"> +E72 +E73</f>
        <v>27124264</v>
      </c>
      <c r="F74" s="20">
        <f>+E74</f>
        <v>27124264</v>
      </c>
      <c r="G74" s="16">
        <f xml:space="preserve"> +G72 +G73</f>
        <v>0</v>
      </c>
      <c r="H74" s="20">
        <f>F74-G74</f>
        <v>27124264</v>
      </c>
    </row>
  </sheetData>
  <mergeCells count="12">
    <mergeCell ref="B33:B45"/>
    <mergeCell ref="C33:C38"/>
    <mergeCell ref="C39:C44"/>
    <mergeCell ref="B46:B71"/>
    <mergeCell ref="C46:C58"/>
    <mergeCell ref="C59:C70"/>
    <mergeCell ref="B3:H3"/>
    <mergeCell ref="B5:H5"/>
    <mergeCell ref="B7:D7"/>
    <mergeCell ref="B8:B32"/>
    <mergeCell ref="C8:C23"/>
    <mergeCell ref="C24:C31"/>
  </mergeCells>
  <phoneticPr fontId="1"/>
  <pageMargins left="0.7" right="0.7" top="0.75" bottom="0.75" header="0.3" footer="0.3"/>
  <pageSetup paperSize="9" fitToHeight="0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第一号第一様式</vt:lpstr>
      <vt:lpstr>第一号第二様式</vt:lpstr>
      <vt:lpstr>第一号第三様式（社会福祉事業）</vt:lpstr>
      <vt:lpstr>第一号第三様式（収益事業）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KYO07</dc:creator>
  <cp:lastModifiedBy>KYO07</cp:lastModifiedBy>
  <dcterms:created xsi:type="dcterms:W3CDTF">2018-08-14T09:11:43Z</dcterms:created>
  <dcterms:modified xsi:type="dcterms:W3CDTF">2018-08-14T09:23:17Z</dcterms:modified>
</cp:coreProperties>
</file>