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555" windowHeight="11205" activeTab="2"/>
  </bookViews>
  <sheets>
    <sheet name="第一号第一様式" sheetId="1" r:id="rId1"/>
    <sheet name="第一号第二様式" sheetId="2" r:id="rId2"/>
    <sheet name="社会福祉事業" sheetId="3" r:id="rId3"/>
  </sheets>
  <calcPr calcId="145621" calcMode="manual"/>
</workbook>
</file>

<file path=xl/calcChain.xml><?xml version="1.0" encoding="utf-8"?>
<calcChain xmlns="http://schemas.openxmlformats.org/spreadsheetml/2006/main">
  <c r="K8" i="3" l="1"/>
  <c r="M8" i="3" s="1"/>
  <c r="K9" i="3"/>
  <c r="M9" i="3"/>
  <c r="K10" i="3"/>
  <c r="M10" i="3" s="1"/>
  <c r="K11" i="3"/>
  <c r="M11" i="3"/>
  <c r="K12" i="3"/>
  <c r="M12" i="3" s="1"/>
  <c r="K13" i="3"/>
  <c r="M13" i="3"/>
  <c r="E14" i="3"/>
  <c r="K14" i="3" s="1"/>
  <c r="M14" i="3" s="1"/>
  <c r="F14" i="3"/>
  <c r="G14" i="3"/>
  <c r="H14" i="3"/>
  <c r="H24" i="3" s="1"/>
  <c r="I14" i="3"/>
  <c r="J14" i="3"/>
  <c r="L14" i="3"/>
  <c r="L24" i="3" s="1"/>
  <c r="L49" i="3" s="1"/>
  <c r="L51" i="3" s="1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K21" i="3"/>
  <c r="M21" i="3" s="1"/>
  <c r="K22" i="3"/>
  <c r="M22" i="3" s="1"/>
  <c r="E23" i="3"/>
  <c r="E24" i="3" s="1"/>
  <c r="F23" i="3"/>
  <c r="G23" i="3"/>
  <c r="G24" i="3" s="1"/>
  <c r="G49" i="3" s="1"/>
  <c r="G51" i="3" s="1"/>
  <c r="H23" i="3"/>
  <c r="I23" i="3"/>
  <c r="I24" i="3" s="1"/>
  <c r="J23" i="3"/>
  <c r="K23" i="3"/>
  <c r="M23" i="3" s="1"/>
  <c r="L23" i="3"/>
  <c r="F24" i="3"/>
  <c r="J24" i="3"/>
  <c r="K25" i="3"/>
  <c r="M25" i="3" s="1"/>
  <c r="K26" i="3"/>
  <c r="M26" i="3" s="1"/>
  <c r="K27" i="3"/>
  <c r="M27" i="3" s="1"/>
  <c r="K28" i="3"/>
  <c r="M28" i="3" s="1"/>
  <c r="K29" i="3"/>
  <c r="M29" i="3" s="1"/>
  <c r="E30" i="3"/>
  <c r="F30" i="3"/>
  <c r="G30" i="3"/>
  <c r="G36" i="3" s="1"/>
  <c r="H30" i="3"/>
  <c r="I30" i="3"/>
  <c r="J30" i="3"/>
  <c r="L30" i="3"/>
  <c r="K31" i="3"/>
  <c r="M31" i="3"/>
  <c r="K32" i="3"/>
  <c r="M32" i="3"/>
  <c r="K33" i="3"/>
  <c r="M33" i="3"/>
  <c r="K34" i="3"/>
  <c r="M34" i="3"/>
  <c r="E35" i="3"/>
  <c r="F35" i="3"/>
  <c r="K35" i="3" s="1"/>
  <c r="M35" i="3" s="1"/>
  <c r="G35" i="3"/>
  <c r="H35" i="3"/>
  <c r="H36" i="3" s="1"/>
  <c r="I35" i="3"/>
  <c r="J35" i="3"/>
  <c r="J36" i="3" s="1"/>
  <c r="L35" i="3"/>
  <c r="L36" i="3" s="1"/>
  <c r="E36" i="3"/>
  <c r="I36" i="3"/>
  <c r="K37" i="3"/>
  <c r="M37" i="3"/>
  <c r="K38" i="3"/>
  <c r="M38" i="3"/>
  <c r="K39" i="3"/>
  <c r="M39" i="3"/>
  <c r="K40" i="3"/>
  <c r="M40" i="3"/>
  <c r="K41" i="3"/>
  <c r="M41" i="3"/>
  <c r="E42" i="3"/>
  <c r="F42" i="3"/>
  <c r="K42" i="3" s="1"/>
  <c r="M42" i="3" s="1"/>
  <c r="G42" i="3"/>
  <c r="G48" i="3" s="1"/>
  <c r="H42" i="3"/>
  <c r="I42" i="3"/>
  <c r="J42" i="3"/>
  <c r="J48" i="3" s="1"/>
  <c r="L42" i="3"/>
  <c r="K43" i="3"/>
  <c r="M43" i="3" s="1"/>
  <c r="K44" i="3"/>
  <c r="M44" i="3" s="1"/>
  <c r="K45" i="3"/>
  <c r="M45" i="3" s="1"/>
  <c r="K46" i="3"/>
  <c r="M46" i="3" s="1"/>
  <c r="E47" i="3"/>
  <c r="E48" i="3" s="1"/>
  <c r="F47" i="3"/>
  <c r="G47" i="3"/>
  <c r="H47" i="3"/>
  <c r="I47" i="3"/>
  <c r="I48" i="3" s="1"/>
  <c r="J47" i="3"/>
  <c r="L47" i="3"/>
  <c r="H48" i="3"/>
  <c r="L48" i="3"/>
  <c r="K50" i="3"/>
  <c r="M50" i="3"/>
  <c r="J49" i="3" l="1"/>
  <c r="J51" i="3" s="1"/>
  <c r="I49" i="3"/>
  <c r="I51" i="3" s="1"/>
  <c r="K24" i="3"/>
  <c r="M24" i="3" s="1"/>
  <c r="E49" i="3"/>
  <c r="H49" i="3"/>
  <c r="H51" i="3" s="1"/>
  <c r="K30" i="3"/>
  <c r="M30" i="3" s="1"/>
  <c r="K47" i="3"/>
  <c r="M47" i="3" s="1"/>
  <c r="F48" i="3"/>
  <c r="K48" i="3" s="1"/>
  <c r="M48" i="3" s="1"/>
  <c r="F36" i="3"/>
  <c r="K36" i="3" s="1"/>
  <c r="M36" i="3" s="1"/>
  <c r="H8" i="2"/>
  <c r="J8" i="2" s="1"/>
  <c r="H9" i="2"/>
  <c r="J9" i="2" s="1"/>
  <c r="H10" i="2"/>
  <c r="J10" i="2"/>
  <c r="H11" i="2"/>
  <c r="J11" i="2" s="1"/>
  <c r="H12" i="2"/>
  <c r="J12" i="2"/>
  <c r="H13" i="2"/>
  <c r="J13" i="2" s="1"/>
  <c r="E14" i="2"/>
  <c r="H14" i="2" s="1"/>
  <c r="J14" i="2" s="1"/>
  <c r="F14" i="2"/>
  <c r="G14" i="2"/>
  <c r="I14" i="2"/>
  <c r="H15" i="2"/>
  <c r="J15" i="2" s="1"/>
  <c r="H16" i="2"/>
  <c r="J16" i="2"/>
  <c r="H17" i="2"/>
  <c r="J17" i="2" s="1"/>
  <c r="H18" i="2"/>
  <c r="J18" i="2"/>
  <c r="H19" i="2"/>
  <c r="J19" i="2" s="1"/>
  <c r="H20" i="2"/>
  <c r="J20" i="2"/>
  <c r="H21" i="2"/>
  <c r="J21" i="2" s="1"/>
  <c r="H22" i="2"/>
  <c r="J22" i="2"/>
  <c r="E23" i="2"/>
  <c r="E24" i="2" s="1"/>
  <c r="F23" i="2"/>
  <c r="G23" i="2"/>
  <c r="I23" i="2"/>
  <c r="I24" i="2" s="1"/>
  <c r="F24" i="2"/>
  <c r="G24" i="2"/>
  <c r="G47" i="2" s="1"/>
  <c r="G49" i="2" s="1"/>
  <c r="H25" i="2"/>
  <c r="J25" i="2" s="1"/>
  <c r="H26" i="2"/>
  <c r="J26" i="2"/>
  <c r="H27" i="2"/>
  <c r="J27" i="2" s="1"/>
  <c r="H28" i="2"/>
  <c r="J28" i="2"/>
  <c r="H29" i="2"/>
  <c r="J29" i="2" s="1"/>
  <c r="E30" i="2"/>
  <c r="H30" i="2" s="1"/>
  <c r="J30" i="2" s="1"/>
  <c r="F30" i="2"/>
  <c r="G30" i="2"/>
  <c r="I30" i="2"/>
  <c r="H31" i="2"/>
  <c r="J31" i="2" s="1"/>
  <c r="H32" i="2"/>
  <c r="J32" i="2"/>
  <c r="H33" i="2"/>
  <c r="J33" i="2" s="1"/>
  <c r="H34" i="2"/>
  <c r="J34" i="2"/>
  <c r="E35" i="2"/>
  <c r="E36" i="2" s="1"/>
  <c r="H36" i="2" s="1"/>
  <c r="F35" i="2"/>
  <c r="G35" i="2"/>
  <c r="I35" i="2"/>
  <c r="I36" i="2" s="1"/>
  <c r="F36" i="2"/>
  <c r="G36" i="2"/>
  <c r="H37" i="2"/>
  <c r="J37" i="2" s="1"/>
  <c r="H38" i="2"/>
  <c r="J38" i="2"/>
  <c r="H39" i="2"/>
  <c r="J39" i="2" s="1"/>
  <c r="H40" i="2"/>
  <c r="J40" i="2"/>
  <c r="E41" i="2"/>
  <c r="E46" i="2" s="1"/>
  <c r="H46" i="2" s="1"/>
  <c r="F41" i="2"/>
  <c r="G41" i="2"/>
  <c r="I41" i="2"/>
  <c r="I46" i="2" s="1"/>
  <c r="H42" i="2"/>
  <c r="J42" i="2"/>
  <c r="H43" i="2"/>
  <c r="J43" i="2" s="1"/>
  <c r="H44" i="2"/>
  <c r="J44" i="2"/>
  <c r="E45" i="2"/>
  <c r="H45" i="2" s="1"/>
  <c r="J45" i="2" s="1"/>
  <c r="F45" i="2"/>
  <c r="G45" i="2"/>
  <c r="I45" i="2"/>
  <c r="F46" i="2"/>
  <c r="F47" i="2" s="1"/>
  <c r="F49" i="2" s="1"/>
  <c r="G46" i="2"/>
  <c r="H48" i="2"/>
  <c r="J48" i="2"/>
  <c r="F49" i="3" l="1"/>
  <c r="F51" i="3" s="1"/>
  <c r="E51" i="3"/>
  <c r="K51" i="3" s="1"/>
  <c r="M51" i="3" s="1"/>
  <c r="J46" i="2"/>
  <c r="J36" i="2"/>
  <c r="I47" i="2"/>
  <c r="I49" i="2" s="1"/>
  <c r="E47" i="2"/>
  <c r="H24" i="2"/>
  <c r="J24" i="2" s="1"/>
  <c r="H41" i="2"/>
  <c r="J41" i="2" s="1"/>
  <c r="H35" i="2"/>
  <c r="J35" i="2" s="1"/>
  <c r="H23" i="2"/>
  <c r="J23" i="2" s="1"/>
  <c r="G50" i="1"/>
  <c r="G47" i="1"/>
  <c r="E46" i="1"/>
  <c r="F45" i="1"/>
  <c r="E45" i="1"/>
  <c r="G45" i="1" s="1"/>
  <c r="G44" i="1"/>
  <c r="G43" i="1"/>
  <c r="G42" i="1"/>
  <c r="F41" i="1"/>
  <c r="F46" i="1" s="1"/>
  <c r="E41" i="1"/>
  <c r="G40" i="1"/>
  <c r="G39" i="1"/>
  <c r="G38" i="1"/>
  <c r="G37" i="1"/>
  <c r="F36" i="1"/>
  <c r="E36" i="1"/>
  <c r="G36" i="1" s="1"/>
  <c r="F35" i="1"/>
  <c r="E35" i="1"/>
  <c r="G35" i="1" s="1"/>
  <c r="G34" i="1"/>
  <c r="G33" i="1"/>
  <c r="G32" i="1"/>
  <c r="G31" i="1"/>
  <c r="G30" i="1"/>
  <c r="F30" i="1"/>
  <c r="E30" i="1"/>
  <c r="G29" i="1"/>
  <c r="G28" i="1"/>
  <c r="G27" i="1"/>
  <c r="G26" i="1"/>
  <c r="G25" i="1"/>
  <c r="F23" i="1"/>
  <c r="G23" i="1" s="1"/>
  <c r="E23" i="1"/>
  <c r="G22" i="1"/>
  <c r="G21" i="1"/>
  <c r="G20" i="1"/>
  <c r="G19" i="1"/>
  <c r="G18" i="1"/>
  <c r="G17" i="1"/>
  <c r="G16" i="1"/>
  <c r="G15" i="1"/>
  <c r="F14" i="1"/>
  <c r="F24" i="1" s="1"/>
  <c r="F49" i="1" s="1"/>
  <c r="F51" i="1" s="1"/>
  <c r="E14" i="1"/>
  <c r="E24" i="1" s="1"/>
  <c r="G13" i="1"/>
  <c r="G12" i="1"/>
  <c r="G11" i="1"/>
  <c r="G10" i="1"/>
  <c r="G9" i="1"/>
  <c r="G8" i="1"/>
  <c r="K49" i="3" l="1"/>
  <c r="M49" i="3" s="1"/>
  <c r="H47" i="2"/>
  <c r="J47" i="2" s="1"/>
  <c r="E49" i="2"/>
  <c r="H49" i="2" s="1"/>
  <c r="J49" i="2" s="1"/>
  <c r="G46" i="1"/>
  <c r="E49" i="1"/>
  <c r="G24" i="1"/>
  <c r="G41" i="1"/>
  <c r="G14" i="1"/>
  <c r="G49" i="1" l="1"/>
  <c r="E51" i="1"/>
  <c r="G51" i="1" s="1"/>
</calcChain>
</file>

<file path=xl/sharedStrings.xml><?xml version="1.0" encoding="utf-8"?>
<sst xmlns="http://schemas.openxmlformats.org/spreadsheetml/2006/main" count="190" uniqueCount="81">
  <si>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</si>
  <si>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</si>
  <si>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</si>
  <si>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</si>
  <si>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</si>
  <si>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</si>
  <si>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</si>
  <si>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</si>
  <si>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</si>
  <si>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</si>
  <si>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</si>
  <si>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</si>
  <si>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</si>
  <si>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</si>
  <si>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</si>
  <si>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</si>
  <si>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</si>
  <si>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</si>
  <si>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</si>
  <si>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</si>
  <si>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</si>
  <si>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</si>
  <si>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</si>
  <si>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</si>
  <si>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</si>
  <si>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</si>
  <si>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</si>
  <si>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</si>
  <si>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</si>
  <si>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</si>
  <si>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</si>
  <si>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</si>
  <si>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</si>
  <si>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</si>
  <si>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</si>
  <si>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</si>
  <si>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</si>
  <si>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</si>
  <si>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</si>
  <si>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</si>
  <si>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</si>
  <si>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</si>
  <si>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</si>
  <si>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</si>
  <si>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</si>
  <si>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積立資産取崩収入</t>
  </si>
  <si>
    <t>その他の活動による収入</t>
  </si>
  <si>
    <t>その他の活動収入計（７）</t>
  </si>
  <si>
    <t>長期運営資金借入金元金償還支出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</si>
  <si>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</si>
  <si>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</si>
  <si>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</si>
  <si>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</si>
  <si>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</si>
  <si>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</si>
  <si>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</si>
  <si>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</si>
  <si>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当期末支払資金残高（１０）＋（１１）</t>
    <phoneticPr fontId="1"/>
  </si>
  <si>
    <t>前期末支払資金残高（１１）</t>
    <phoneticPr fontId="1"/>
  </si>
  <si>
    <t>当期資金収支差額合計（１０）＝（３）＋（６）＋（９）</t>
    <phoneticPr fontId="1"/>
  </si>
  <si>
    <t>法人合計</t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</si>
  <si>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</si>
  <si>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合計</t>
    <rPh sb="0" eb="2">
      <t>ゴウケイ</t>
    </rPh>
    <phoneticPr fontId="1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</si>
  <si>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</si>
  <si>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</si>
  <si>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</si>
  <si>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資金収支内訳表</t>
    <phoneticPr fontId="4"/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</si>
  <si>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</si>
  <si>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拠点区分間繰入金支出</t>
  </si>
  <si>
    <t>拠点区分間繰入金収入</t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</si>
  <si>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</si>
  <si>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</si>
  <si>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</si>
  <si>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ひだまり</t>
    <phoneticPr fontId="1"/>
  </si>
  <si>
    <t>ワークセンターすくも</t>
    <phoneticPr fontId="1"/>
  </si>
  <si>
    <t>宿毛授産園</t>
    <phoneticPr fontId="1"/>
  </si>
  <si>
    <t>ピアハウスすくも</t>
    <phoneticPr fontId="1"/>
  </si>
  <si>
    <t>宿毛育成園</t>
    <phoneticPr fontId="1"/>
  </si>
  <si>
    <t>法人本部</t>
    <phoneticPr fontId="1"/>
  </si>
  <si>
    <t>社会福祉事業  資金収支内訳表</t>
    <phoneticPr fontId="4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</si>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</sst>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showGridLines="0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6" t="s">
        <v>1</v>
      </c>
      <c r="C3" s="36"/>
      <c r="D3" s="36"/>
      <c r="E3" s="36"/>
      <c r="F3" s="36"/>
      <c r="G3" s="36"/>
      <c r="H3" s="36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7" t="s">
        <v>2</v>
      </c>
      <c r="C5" s="37"/>
      <c r="D5" s="37"/>
      <c r="E5" s="37"/>
      <c r="F5" s="37"/>
      <c r="G5" s="37"/>
      <c r="H5" s="37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9" t="s">
        <v>9</v>
      </c>
      <c r="C8" s="39" t="s">
        <v>10</v>
      </c>
      <c r="D8" s="8" t="s">
        <v>11</v>
      </c>
      <c r="E8" s="9">
        <v>46400000</v>
      </c>
      <c r="F8" s="10">
        <v>46489520</v>
      </c>
      <c r="G8" s="10">
        <f>E8-F8</f>
        <v>-89520</v>
      </c>
      <c r="H8" s="10"/>
    </row>
    <row r="9" spans="2:8" ht="14.25">
      <c r="B9" s="40"/>
      <c r="C9" s="40"/>
      <c r="D9" s="11" t="s">
        <v>12</v>
      </c>
      <c r="E9" s="12">
        <v>557195000</v>
      </c>
      <c r="F9" s="13">
        <v>566887481</v>
      </c>
      <c r="G9" s="13">
        <f t="shared" ref="G9:G51" si="0">E9-F9</f>
        <v>-9692481</v>
      </c>
      <c r="H9" s="13"/>
    </row>
    <row r="10" spans="2:8" ht="14.25">
      <c r="B10" s="40"/>
      <c r="C10" s="40"/>
      <c r="D10" s="11" t="s">
        <v>13</v>
      </c>
      <c r="E10" s="12">
        <v>39000</v>
      </c>
      <c r="F10" s="13">
        <v>39000</v>
      </c>
      <c r="G10" s="13">
        <f t="shared" si="0"/>
        <v>0</v>
      </c>
      <c r="H10" s="13"/>
    </row>
    <row r="11" spans="2:8" ht="14.25">
      <c r="B11" s="40"/>
      <c r="C11" s="40"/>
      <c r="D11" s="11" t="s">
        <v>14</v>
      </c>
      <c r="E11" s="12">
        <v>870000</v>
      </c>
      <c r="F11" s="13">
        <v>765300</v>
      </c>
      <c r="G11" s="13">
        <f t="shared" si="0"/>
        <v>104700</v>
      </c>
      <c r="H11" s="13"/>
    </row>
    <row r="12" spans="2:8" ht="14.25">
      <c r="B12" s="40"/>
      <c r="C12" s="40"/>
      <c r="D12" s="11" t="s">
        <v>15</v>
      </c>
      <c r="E12" s="12">
        <v>510000</v>
      </c>
      <c r="F12" s="13">
        <v>365864</v>
      </c>
      <c r="G12" s="13">
        <f t="shared" si="0"/>
        <v>144136</v>
      </c>
      <c r="H12" s="13"/>
    </row>
    <row r="13" spans="2:8" ht="14.25">
      <c r="B13" s="40"/>
      <c r="C13" s="40"/>
      <c r="D13" s="11" t="s">
        <v>16</v>
      </c>
      <c r="E13" s="14">
        <v>3809000</v>
      </c>
      <c r="F13" s="13">
        <v>3654526</v>
      </c>
      <c r="G13" s="13">
        <f t="shared" si="0"/>
        <v>154474</v>
      </c>
      <c r="H13" s="13"/>
    </row>
    <row r="14" spans="2:8" ht="14.25">
      <c r="B14" s="40"/>
      <c r="C14" s="41"/>
      <c r="D14" s="15" t="s">
        <v>17</v>
      </c>
      <c r="E14" s="16">
        <f>+E8+E9+E10+E11+E12+E13</f>
        <v>608823000</v>
      </c>
      <c r="F14" s="17">
        <f>+F8+F9+F10+F11+F12+F13</f>
        <v>618201691</v>
      </c>
      <c r="G14" s="17">
        <f t="shared" si="0"/>
        <v>-9378691</v>
      </c>
      <c r="H14" s="17"/>
    </row>
    <row r="15" spans="2:8" ht="14.25">
      <c r="B15" s="40"/>
      <c r="C15" s="39" t="s">
        <v>18</v>
      </c>
      <c r="D15" s="11" t="s">
        <v>19</v>
      </c>
      <c r="E15" s="9">
        <v>356589000</v>
      </c>
      <c r="F15" s="13">
        <v>349547569</v>
      </c>
      <c r="G15" s="13">
        <f t="shared" si="0"/>
        <v>7041431</v>
      </c>
      <c r="H15" s="13"/>
    </row>
    <row r="16" spans="2:8" ht="14.25">
      <c r="B16" s="40"/>
      <c r="C16" s="40"/>
      <c r="D16" s="11" t="s">
        <v>20</v>
      </c>
      <c r="E16" s="12">
        <v>77938000</v>
      </c>
      <c r="F16" s="13">
        <v>73854488</v>
      </c>
      <c r="G16" s="13">
        <f t="shared" si="0"/>
        <v>4083512</v>
      </c>
      <c r="H16" s="13"/>
    </row>
    <row r="17" spans="2:8" ht="14.25">
      <c r="B17" s="40"/>
      <c r="C17" s="40"/>
      <c r="D17" s="11" t="s">
        <v>21</v>
      </c>
      <c r="E17" s="12">
        <v>65573000</v>
      </c>
      <c r="F17" s="13">
        <v>60632865</v>
      </c>
      <c r="G17" s="13">
        <f t="shared" si="0"/>
        <v>4940135</v>
      </c>
      <c r="H17" s="13"/>
    </row>
    <row r="18" spans="2:8" ht="14.25">
      <c r="B18" s="40"/>
      <c r="C18" s="40"/>
      <c r="D18" s="11" t="s">
        <v>22</v>
      </c>
      <c r="E18" s="12">
        <v>41870000</v>
      </c>
      <c r="F18" s="13">
        <v>41551492</v>
      </c>
      <c r="G18" s="13">
        <f t="shared" si="0"/>
        <v>318508</v>
      </c>
      <c r="H18" s="13"/>
    </row>
    <row r="19" spans="2:8" ht="14.25">
      <c r="B19" s="40"/>
      <c r="C19" s="40"/>
      <c r="D19" s="11" t="s">
        <v>23</v>
      </c>
      <c r="E19" s="12"/>
      <c r="F19" s="13">
        <v>0</v>
      </c>
      <c r="G19" s="13">
        <f t="shared" si="0"/>
        <v>0</v>
      </c>
      <c r="H19" s="13"/>
    </row>
    <row r="20" spans="2:8" ht="14.25">
      <c r="B20" s="40"/>
      <c r="C20" s="40"/>
      <c r="D20" s="11" t="s">
        <v>24</v>
      </c>
      <c r="E20" s="12"/>
      <c r="F20" s="13">
        <v>0</v>
      </c>
      <c r="G20" s="13">
        <f t="shared" si="0"/>
        <v>0</v>
      </c>
      <c r="H20" s="13"/>
    </row>
    <row r="21" spans="2:8" ht="14.25">
      <c r="B21" s="40"/>
      <c r="C21" s="40"/>
      <c r="D21" s="11" t="s">
        <v>25</v>
      </c>
      <c r="E21" s="12">
        <v>564000</v>
      </c>
      <c r="F21" s="13">
        <v>544321</v>
      </c>
      <c r="G21" s="13">
        <f t="shared" si="0"/>
        <v>19679</v>
      </c>
      <c r="H21" s="13"/>
    </row>
    <row r="22" spans="2:8" ht="14.25">
      <c r="B22" s="40"/>
      <c r="C22" s="40"/>
      <c r="D22" s="11" t="s">
        <v>26</v>
      </c>
      <c r="E22" s="14">
        <v>2002000</v>
      </c>
      <c r="F22" s="13">
        <v>1229332</v>
      </c>
      <c r="G22" s="13">
        <f t="shared" si="0"/>
        <v>772668</v>
      </c>
      <c r="H22" s="13"/>
    </row>
    <row r="23" spans="2:8" ht="14.25">
      <c r="B23" s="40"/>
      <c r="C23" s="41"/>
      <c r="D23" s="15" t="s">
        <v>27</v>
      </c>
      <c r="E23" s="16">
        <f>+E15+E16+E17+E18+E19+E20+E21+E22</f>
        <v>544536000</v>
      </c>
      <c r="F23" s="17">
        <f>+F15+F16+F17+F18+F19+F20+F21+F22</f>
        <v>527360067</v>
      </c>
      <c r="G23" s="17">
        <f t="shared" si="0"/>
        <v>17175933</v>
      </c>
      <c r="H23" s="17"/>
    </row>
    <row r="24" spans="2:8" ht="14.25">
      <c r="B24" s="41"/>
      <c r="C24" s="18" t="s">
        <v>28</v>
      </c>
      <c r="D24" s="19"/>
      <c r="E24" s="16">
        <f xml:space="preserve"> +E14 - E23</f>
        <v>64287000</v>
      </c>
      <c r="F24" s="20">
        <f xml:space="preserve"> +F14 - F23</f>
        <v>90841624</v>
      </c>
      <c r="G24" s="20">
        <f t="shared" si="0"/>
        <v>-26554624</v>
      </c>
      <c r="H24" s="20"/>
    </row>
    <row r="25" spans="2:8" ht="14.25">
      <c r="B25" s="39" t="s">
        <v>29</v>
      </c>
      <c r="C25" s="39" t="s">
        <v>10</v>
      </c>
      <c r="D25" s="11" t="s">
        <v>30</v>
      </c>
      <c r="E25" s="9">
        <v>9144000</v>
      </c>
      <c r="F25" s="13">
        <v>9120900</v>
      </c>
      <c r="G25" s="13">
        <f t="shared" si="0"/>
        <v>23100</v>
      </c>
      <c r="H25" s="13"/>
    </row>
    <row r="26" spans="2:8" ht="14.25">
      <c r="B26" s="40"/>
      <c r="C26" s="40"/>
      <c r="D26" s="11" t="s">
        <v>31</v>
      </c>
      <c r="E26" s="12"/>
      <c r="F26" s="13">
        <v>0</v>
      </c>
      <c r="G26" s="13">
        <f t="shared" si="0"/>
        <v>0</v>
      </c>
      <c r="H26" s="13"/>
    </row>
    <row r="27" spans="2:8" ht="14.25">
      <c r="B27" s="40"/>
      <c r="C27" s="40"/>
      <c r="D27" s="11" t="s">
        <v>32</v>
      </c>
      <c r="E27" s="12"/>
      <c r="F27" s="13">
        <v>0</v>
      </c>
      <c r="G27" s="13">
        <f t="shared" si="0"/>
        <v>0</v>
      </c>
      <c r="H27" s="13"/>
    </row>
    <row r="28" spans="2:8" ht="14.25">
      <c r="B28" s="40"/>
      <c r="C28" s="40"/>
      <c r="D28" s="11" t="s">
        <v>33</v>
      </c>
      <c r="E28" s="12"/>
      <c r="F28" s="13">
        <v>0</v>
      </c>
      <c r="G28" s="13">
        <f t="shared" si="0"/>
        <v>0</v>
      </c>
      <c r="H28" s="13"/>
    </row>
    <row r="29" spans="2:8" ht="14.25">
      <c r="B29" s="40"/>
      <c r="C29" s="40"/>
      <c r="D29" s="11" t="s">
        <v>34</v>
      </c>
      <c r="E29" s="14"/>
      <c r="F29" s="13">
        <v>0</v>
      </c>
      <c r="G29" s="13">
        <f t="shared" si="0"/>
        <v>0</v>
      </c>
      <c r="H29" s="13"/>
    </row>
    <row r="30" spans="2:8" ht="14.25">
      <c r="B30" s="40"/>
      <c r="C30" s="41"/>
      <c r="D30" s="15" t="s">
        <v>35</v>
      </c>
      <c r="E30" s="16">
        <f>+E25+E26+E27+E28+E29</f>
        <v>9144000</v>
      </c>
      <c r="F30" s="17">
        <f>+F25+F26+F27+F28+F29</f>
        <v>9120900</v>
      </c>
      <c r="G30" s="17">
        <f t="shared" si="0"/>
        <v>23100</v>
      </c>
      <c r="H30" s="17"/>
    </row>
    <row r="31" spans="2:8" ht="14.25">
      <c r="B31" s="40"/>
      <c r="C31" s="39" t="s">
        <v>18</v>
      </c>
      <c r="D31" s="11" t="s">
        <v>36</v>
      </c>
      <c r="E31" s="9">
        <v>9958000</v>
      </c>
      <c r="F31" s="13">
        <v>9954000</v>
      </c>
      <c r="G31" s="13">
        <f t="shared" si="0"/>
        <v>4000</v>
      </c>
      <c r="H31" s="13"/>
    </row>
    <row r="32" spans="2:8" ht="14.25">
      <c r="B32" s="40"/>
      <c r="C32" s="40"/>
      <c r="D32" s="11" t="s">
        <v>37</v>
      </c>
      <c r="E32" s="12">
        <v>18317000</v>
      </c>
      <c r="F32" s="13">
        <v>18208034</v>
      </c>
      <c r="G32" s="13">
        <f t="shared" si="0"/>
        <v>108966</v>
      </c>
      <c r="H32" s="13"/>
    </row>
    <row r="33" spans="2:8" ht="14.25">
      <c r="B33" s="40"/>
      <c r="C33" s="40"/>
      <c r="D33" s="11" t="s">
        <v>38</v>
      </c>
      <c r="E33" s="12"/>
      <c r="F33" s="13">
        <v>0</v>
      </c>
      <c r="G33" s="13">
        <f t="shared" si="0"/>
        <v>0</v>
      </c>
      <c r="H33" s="13"/>
    </row>
    <row r="34" spans="2:8" ht="14.25">
      <c r="B34" s="40"/>
      <c r="C34" s="40"/>
      <c r="D34" s="11" t="s">
        <v>39</v>
      </c>
      <c r="E34" s="14"/>
      <c r="F34" s="13">
        <v>0</v>
      </c>
      <c r="G34" s="13">
        <f t="shared" si="0"/>
        <v>0</v>
      </c>
      <c r="H34" s="13"/>
    </row>
    <row r="35" spans="2:8" ht="14.25">
      <c r="B35" s="40"/>
      <c r="C35" s="41"/>
      <c r="D35" s="15" t="s">
        <v>40</v>
      </c>
      <c r="E35" s="16">
        <f>+E31+E32+E33+E34</f>
        <v>28275000</v>
      </c>
      <c r="F35" s="17">
        <f>+F31+F32+F33+F34</f>
        <v>28162034</v>
      </c>
      <c r="G35" s="17">
        <f t="shared" si="0"/>
        <v>112966</v>
      </c>
      <c r="H35" s="17"/>
    </row>
    <row r="36" spans="2:8" ht="14.25">
      <c r="B36" s="41"/>
      <c r="C36" s="21" t="s">
        <v>41</v>
      </c>
      <c r="D36" s="19"/>
      <c r="E36" s="16">
        <f xml:space="preserve"> +E30 - E35</f>
        <v>-19131000</v>
      </c>
      <c r="F36" s="20">
        <f xml:space="preserve"> +F30 - F35</f>
        <v>-19041134</v>
      </c>
      <c r="G36" s="20">
        <f t="shared" si="0"/>
        <v>-89866</v>
      </c>
      <c r="H36" s="20"/>
    </row>
    <row r="37" spans="2:8" ht="14.25">
      <c r="B37" s="39" t="s">
        <v>42</v>
      </c>
      <c r="C37" s="39" t="s">
        <v>10</v>
      </c>
      <c r="D37" s="11" t="s">
        <v>43</v>
      </c>
      <c r="E37" s="9"/>
      <c r="F37" s="13">
        <v>0</v>
      </c>
      <c r="G37" s="13">
        <f t="shared" si="0"/>
        <v>0</v>
      </c>
      <c r="H37" s="13"/>
    </row>
    <row r="38" spans="2:8" ht="14.25">
      <c r="B38" s="40"/>
      <c r="C38" s="40"/>
      <c r="D38" s="11" t="s">
        <v>44</v>
      </c>
      <c r="E38" s="12"/>
      <c r="F38" s="13">
        <v>0</v>
      </c>
      <c r="G38" s="13">
        <f t="shared" si="0"/>
        <v>0</v>
      </c>
      <c r="H38" s="13"/>
    </row>
    <row r="39" spans="2:8" ht="14.25">
      <c r="B39" s="40"/>
      <c r="C39" s="40"/>
      <c r="D39" s="11" t="s">
        <v>45</v>
      </c>
      <c r="E39" s="12">
        <v>6672000</v>
      </c>
      <c r="F39" s="13">
        <v>6965469</v>
      </c>
      <c r="G39" s="13">
        <f t="shared" si="0"/>
        <v>-293469</v>
      </c>
      <c r="H39" s="13"/>
    </row>
    <row r="40" spans="2:8" ht="14.25">
      <c r="B40" s="40"/>
      <c r="C40" s="40"/>
      <c r="D40" s="11" t="s">
        <v>46</v>
      </c>
      <c r="E40" s="14"/>
      <c r="F40" s="13">
        <v>0</v>
      </c>
      <c r="G40" s="13">
        <f t="shared" si="0"/>
        <v>0</v>
      </c>
      <c r="H40" s="13"/>
    </row>
    <row r="41" spans="2:8" ht="14.25">
      <c r="B41" s="40"/>
      <c r="C41" s="41"/>
      <c r="D41" s="15" t="s">
        <v>47</v>
      </c>
      <c r="E41" s="16">
        <f>+E37+E38+E39+E40</f>
        <v>6672000</v>
      </c>
      <c r="F41" s="17">
        <f>+F37+F38+F39+F40</f>
        <v>6965469</v>
      </c>
      <c r="G41" s="17">
        <f t="shared" si="0"/>
        <v>-293469</v>
      </c>
      <c r="H41" s="17"/>
    </row>
    <row r="42" spans="2:8" ht="14.25">
      <c r="B42" s="40"/>
      <c r="C42" s="39" t="s">
        <v>18</v>
      </c>
      <c r="D42" s="11" t="s">
        <v>48</v>
      </c>
      <c r="E42" s="9"/>
      <c r="F42" s="13">
        <v>0</v>
      </c>
      <c r="G42" s="13">
        <f t="shared" si="0"/>
        <v>0</v>
      </c>
      <c r="H42" s="13"/>
    </row>
    <row r="43" spans="2:8" ht="14.25">
      <c r="B43" s="40"/>
      <c r="C43" s="40"/>
      <c r="D43" s="11" t="s">
        <v>49</v>
      </c>
      <c r="E43" s="12">
        <v>51654000</v>
      </c>
      <c r="F43" s="13">
        <v>51563898</v>
      </c>
      <c r="G43" s="13">
        <f t="shared" si="0"/>
        <v>90102</v>
      </c>
      <c r="H43" s="13"/>
    </row>
    <row r="44" spans="2:8" ht="14.25">
      <c r="B44" s="40"/>
      <c r="C44" s="40"/>
      <c r="D44" s="22" t="s">
        <v>50</v>
      </c>
      <c r="E44" s="14"/>
      <c r="F44" s="23">
        <v>0</v>
      </c>
      <c r="G44" s="23">
        <f t="shared" si="0"/>
        <v>0</v>
      </c>
      <c r="H44" s="23"/>
    </row>
    <row r="45" spans="2:8" ht="14.25">
      <c r="B45" s="40"/>
      <c r="C45" s="41"/>
      <c r="D45" s="24" t="s">
        <v>51</v>
      </c>
      <c r="E45" s="16">
        <f>+E42+E43+E44</f>
        <v>51654000</v>
      </c>
      <c r="F45" s="25">
        <f>+F42+F43+F44</f>
        <v>51563898</v>
      </c>
      <c r="G45" s="25">
        <f t="shared" si="0"/>
        <v>90102</v>
      </c>
      <c r="H45" s="25"/>
    </row>
    <row r="46" spans="2:8" ht="14.25">
      <c r="B46" s="41"/>
      <c r="C46" s="21" t="s">
        <v>52</v>
      </c>
      <c r="D46" s="19"/>
      <c r="E46" s="16">
        <f xml:space="preserve"> +E41 - E45</f>
        <v>-44982000</v>
      </c>
      <c r="F46" s="20">
        <f xml:space="preserve"> +F41 - F45</f>
        <v>-44598429</v>
      </c>
      <c r="G46" s="20">
        <f t="shared" si="0"/>
        <v>-383571</v>
      </c>
      <c r="H46" s="20"/>
    </row>
    <row r="47" spans="2:8" ht="14.25">
      <c r="B47" s="26" t="s">
        <v>53</v>
      </c>
      <c r="C47" s="27"/>
      <c r="D47" s="28"/>
      <c r="E47" s="9"/>
      <c r="F47" s="29"/>
      <c r="G47" s="29">
        <f>E47 + E48</f>
        <v>0</v>
      </c>
      <c r="H47" s="29"/>
    </row>
    <row r="48" spans="2:8" ht="14.25">
      <c r="B48" s="30"/>
      <c r="C48" s="31"/>
      <c r="D48" s="32"/>
      <c r="E48" s="14"/>
      <c r="F48" s="33"/>
      <c r="G48" s="33"/>
      <c r="H48" s="33"/>
    </row>
    <row r="49" spans="2:8" ht="14.25">
      <c r="B49" s="21" t="s">
        <v>54</v>
      </c>
      <c r="C49" s="18"/>
      <c r="D49" s="19"/>
      <c r="E49" s="16">
        <f xml:space="preserve"> +E24 +E36 +E46 - (E47 + E48)</f>
        <v>174000</v>
      </c>
      <c r="F49" s="20">
        <f xml:space="preserve"> +F24 +F36 +F46 - (F47 + F48)</f>
        <v>27202061</v>
      </c>
      <c r="G49" s="20">
        <f t="shared" si="0"/>
        <v>-27028061</v>
      </c>
      <c r="H49" s="20"/>
    </row>
    <row r="50" spans="2:8" ht="14.25">
      <c r="B50" s="21" t="s">
        <v>55</v>
      </c>
      <c r="C50" s="18"/>
      <c r="D50" s="19"/>
      <c r="E50" s="16"/>
      <c r="F50" s="20">
        <v>247678353</v>
      </c>
      <c r="G50" s="20">
        <f t="shared" si="0"/>
        <v>-247678353</v>
      </c>
      <c r="H50" s="20"/>
    </row>
    <row r="51" spans="2:8" ht="14.25">
      <c r="B51" s="21" t="s">
        <v>56</v>
      </c>
      <c r="C51" s="18"/>
      <c r="D51" s="19"/>
      <c r="E51" s="16">
        <f xml:space="preserve"> +E49 +E50</f>
        <v>174000</v>
      </c>
      <c r="F51" s="20">
        <f xml:space="preserve"> +F49 +F50</f>
        <v>274880414</v>
      </c>
      <c r="G51" s="20">
        <f t="shared" si="0"/>
        <v>-274706414</v>
      </c>
      <c r="H51" s="20"/>
    </row>
  </sheetData>
  <mergeCells count="12">
    <mergeCell ref="B25:B36"/>
    <mergeCell ref="C25:C30"/>
    <mergeCell ref="C31:C35"/>
    <mergeCell ref="B37:B46"/>
    <mergeCell ref="C37:C41"/>
    <mergeCell ref="C42:C45"/>
    <mergeCell ref="B3:H3"/>
    <mergeCell ref="B5:H5"/>
    <mergeCell ref="B7:D7"/>
    <mergeCell ref="B8:B24"/>
    <mergeCell ref="C8:C14"/>
    <mergeCell ref="C15:C23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showGridLines="0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5"/>
      <c r="C2" s="5"/>
      <c r="D2" s="5"/>
      <c r="E2" s="5"/>
      <c r="F2" s="3"/>
      <c r="G2" s="3"/>
      <c r="H2" s="3"/>
      <c r="I2" s="4"/>
      <c r="J2" s="4" t="s">
        <v>67</v>
      </c>
    </row>
    <row r="3" spans="2:10" ht="21">
      <c r="B3" s="36" t="s">
        <v>66</v>
      </c>
      <c r="C3" s="36"/>
      <c r="D3" s="36"/>
      <c r="E3" s="36"/>
      <c r="F3" s="36"/>
      <c r="G3" s="36"/>
      <c r="H3" s="36"/>
      <c r="I3" s="36"/>
      <c r="J3" s="36"/>
    </row>
    <row r="4" spans="2:10" ht="14.25">
      <c r="B4" s="35"/>
      <c r="C4" s="35"/>
      <c r="D4" s="35"/>
      <c r="E4" s="35"/>
      <c r="F4" s="35"/>
      <c r="G4" s="35"/>
      <c r="H4" s="35"/>
      <c r="I4" s="3"/>
      <c r="J4" s="3"/>
    </row>
    <row r="5" spans="2:10" ht="21">
      <c r="B5" s="37" t="s">
        <v>2</v>
      </c>
      <c r="C5" s="37"/>
      <c r="D5" s="37"/>
      <c r="E5" s="37"/>
      <c r="F5" s="37"/>
      <c r="G5" s="37"/>
      <c r="H5" s="37"/>
      <c r="I5" s="37"/>
      <c r="J5" s="37"/>
    </row>
    <row r="6" spans="2:10" ht="15.75">
      <c r="B6" s="6"/>
      <c r="C6" s="6"/>
      <c r="D6" s="6"/>
      <c r="E6" s="6"/>
      <c r="F6" s="6"/>
      <c r="G6" s="6"/>
      <c r="H6" s="3"/>
      <c r="I6" s="3"/>
      <c r="J6" s="6" t="s">
        <v>3</v>
      </c>
    </row>
    <row r="7" spans="2:10" ht="14.25">
      <c r="B7" s="38" t="s">
        <v>4</v>
      </c>
      <c r="C7" s="38"/>
      <c r="D7" s="38"/>
      <c r="E7" s="7" t="s">
        <v>65</v>
      </c>
      <c r="F7" s="7" t="s">
        <v>64</v>
      </c>
      <c r="G7" s="7" t="s">
        <v>63</v>
      </c>
      <c r="H7" s="7" t="s">
        <v>62</v>
      </c>
      <c r="I7" s="7" t="s">
        <v>61</v>
      </c>
      <c r="J7" s="7" t="s">
        <v>60</v>
      </c>
    </row>
    <row r="8" spans="2:10" ht="14.25">
      <c r="B8" s="39" t="s">
        <v>9</v>
      </c>
      <c r="C8" s="39" t="s">
        <v>10</v>
      </c>
      <c r="D8" s="8" t="s">
        <v>11</v>
      </c>
      <c r="E8" s="10">
        <v>46489520</v>
      </c>
      <c r="F8" s="10">
        <v>0</v>
      </c>
      <c r="G8" s="10">
        <v>0</v>
      </c>
      <c r="H8" s="10">
        <f t="shared" ref="H8:H49" si="0">E8+F8+G8</f>
        <v>46489520</v>
      </c>
      <c r="I8" s="9"/>
      <c r="J8" s="10">
        <f t="shared" ref="J8:J49" si="1">H8-I8</f>
        <v>46489520</v>
      </c>
    </row>
    <row r="9" spans="2:10" ht="14.25">
      <c r="B9" s="40"/>
      <c r="C9" s="40"/>
      <c r="D9" s="11" t="s">
        <v>12</v>
      </c>
      <c r="E9" s="13">
        <v>566887481</v>
      </c>
      <c r="F9" s="13">
        <v>0</v>
      </c>
      <c r="G9" s="13">
        <v>0</v>
      </c>
      <c r="H9" s="13">
        <f t="shared" si="0"/>
        <v>566887481</v>
      </c>
      <c r="I9" s="12"/>
      <c r="J9" s="13">
        <f t="shared" si="1"/>
        <v>566887481</v>
      </c>
    </row>
    <row r="10" spans="2:10" ht="14.25">
      <c r="B10" s="40"/>
      <c r="C10" s="40"/>
      <c r="D10" s="11" t="s">
        <v>13</v>
      </c>
      <c r="E10" s="13">
        <v>39000</v>
      </c>
      <c r="F10" s="13">
        <v>0</v>
      </c>
      <c r="G10" s="13">
        <v>0</v>
      </c>
      <c r="H10" s="13">
        <f t="shared" si="0"/>
        <v>39000</v>
      </c>
      <c r="I10" s="12"/>
      <c r="J10" s="13">
        <f t="shared" si="1"/>
        <v>39000</v>
      </c>
    </row>
    <row r="11" spans="2:10" ht="14.25">
      <c r="B11" s="40"/>
      <c r="C11" s="40"/>
      <c r="D11" s="11" t="s">
        <v>14</v>
      </c>
      <c r="E11" s="13">
        <v>765300</v>
      </c>
      <c r="F11" s="13">
        <v>0</v>
      </c>
      <c r="G11" s="13">
        <v>0</v>
      </c>
      <c r="H11" s="13">
        <f t="shared" si="0"/>
        <v>765300</v>
      </c>
      <c r="I11" s="12"/>
      <c r="J11" s="13">
        <f t="shared" si="1"/>
        <v>765300</v>
      </c>
    </row>
    <row r="12" spans="2:10" ht="14.25">
      <c r="B12" s="40"/>
      <c r="C12" s="40"/>
      <c r="D12" s="11" t="s">
        <v>15</v>
      </c>
      <c r="E12" s="13">
        <v>365864</v>
      </c>
      <c r="F12" s="13">
        <v>0</v>
      </c>
      <c r="G12" s="13">
        <v>0</v>
      </c>
      <c r="H12" s="13">
        <f t="shared" si="0"/>
        <v>365864</v>
      </c>
      <c r="I12" s="12"/>
      <c r="J12" s="13">
        <f t="shared" si="1"/>
        <v>365864</v>
      </c>
    </row>
    <row r="13" spans="2:10" ht="14.25">
      <c r="B13" s="40"/>
      <c r="C13" s="40"/>
      <c r="D13" s="11" t="s">
        <v>16</v>
      </c>
      <c r="E13" s="13">
        <v>3654526</v>
      </c>
      <c r="F13" s="13">
        <v>0</v>
      </c>
      <c r="G13" s="13">
        <v>0</v>
      </c>
      <c r="H13" s="13">
        <f t="shared" si="0"/>
        <v>3654526</v>
      </c>
      <c r="I13" s="14"/>
      <c r="J13" s="13">
        <f t="shared" si="1"/>
        <v>3654526</v>
      </c>
    </row>
    <row r="14" spans="2:10" ht="14.25">
      <c r="B14" s="40"/>
      <c r="C14" s="41"/>
      <c r="D14" s="15" t="s">
        <v>17</v>
      </c>
      <c r="E14" s="17">
        <f>+E8+E9+E10+E11+E12+E13</f>
        <v>618201691</v>
      </c>
      <c r="F14" s="17">
        <f>+F8+F9+F10+F11+F12+F13</f>
        <v>0</v>
      </c>
      <c r="G14" s="17">
        <f>+G8+G9+G10+G11+G12+G13</f>
        <v>0</v>
      </c>
      <c r="H14" s="17">
        <f t="shared" si="0"/>
        <v>618201691</v>
      </c>
      <c r="I14" s="16">
        <f>+I8+I9+I10+I11+I12+I13</f>
        <v>0</v>
      </c>
      <c r="J14" s="17">
        <f t="shared" si="1"/>
        <v>618201691</v>
      </c>
    </row>
    <row r="15" spans="2:10" ht="14.25">
      <c r="B15" s="40"/>
      <c r="C15" s="39" t="s">
        <v>18</v>
      </c>
      <c r="D15" s="11" t="s">
        <v>19</v>
      </c>
      <c r="E15" s="13">
        <v>349547569</v>
      </c>
      <c r="F15" s="13">
        <v>0</v>
      </c>
      <c r="G15" s="13">
        <v>0</v>
      </c>
      <c r="H15" s="13">
        <f t="shared" si="0"/>
        <v>349547569</v>
      </c>
      <c r="I15" s="9"/>
      <c r="J15" s="13">
        <f t="shared" si="1"/>
        <v>349547569</v>
      </c>
    </row>
    <row r="16" spans="2:10" ht="14.25">
      <c r="B16" s="40"/>
      <c r="C16" s="40"/>
      <c r="D16" s="11" t="s">
        <v>20</v>
      </c>
      <c r="E16" s="13">
        <v>73854488</v>
      </c>
      <c r="F16" s="13">
        <v>0</v>
      </c>
      <c r="G16" s="13">
        <v>0</v>
      </c>
      <c r="H16" s="13">
        <f t="shared" si="0"/>
        <v>73854488</v>
      </c>
      <c r="I16" s="12"/>
      <c r="J16" s="13">
        <f t="shared" si="1"/>
        <v>73854488</v>
      </c>
    </row>
    <row r="17" spans="2:10" ht="14.25">
      <c r="B17" s="40"/>
      <c r="C17" s="40"/>
      <c r="D17" s="11" t="s">
        <v>21</v>
      </c>
      <c r="E17" s="13">
        <v>60632865</v>
      </c>
      <c r="F17" s="13">
        <v>0</v>
      </c>
      <c r="G17" s="13">
        <v>0</v>
      </c>
      <c r="H17" s="13">
        <f t="shared" si="0"/>
        <v>60632865</v>
      </c>
      <c r="I17" s="12"/>
      <c r="J17" s="13">
        <f t="shared" si="1"/>
        <v>60632865</v>
      </c>
    </row>
    <row r="18" spans="2:10" ht="14.25">
      <c r="B18" s="40"/>
      <c r="C18" s="40"/>
      <c r="D18" s="11" t="s">
        <v>22</v>
      </c>
      <c r="E18" s="13">
        <v>41551492</v>
      </c>
      <c r="F18" s="13">
        <v>0</v>
      </c>
      <c r="G18" s="13">
        <v>0</v>
      </c>
      <c r="H18" s="13">
        <f t="shared" si="0"/>
        <v>41551492</v>
      </c>
      <c r="I18" s="12"/>
      <c r="J18" s="13">
        <f t="shared" si="1"/>
        <v>41551492</v>
      </c>
    </row>
    <row r="19" spans="2:10" ht="14.25">
      <c r="B19" s="40"/>
      <c r="C19" s="40"/>
      <c r="D19" s="11" t="s">
        <v>23</v>
      </c>
      <c r="E19" s="13">
        <v>0</v>
      </c>
      <c r="F19" s="13">
        <v>0</v>
      </c>
      <c r="G19" s="13">
        <v>0</v>
      </c>
      <c r="H19" s="13">
        <f t="shared" si="0"/>
        <v>0</v>
      </c>
      <c r="I19" s="12"/>
      <c r="J19" s="13">
        <f t="shared" si="1"/>
        <v>0</v>
      </c>
    </row>
    <row r="20" spans="2:10" ht="14.25">
      <c r="B20" s="40"/>
      <c r="C20" s="40"/>
      <c r="D20" s="11" t="s">
        <v>24</v>
      </c>
      <c r="E20" s="13">
        <v>0</v>
      </c>
      <c r="F20" s="13">
        <v>0</v>
      </c>
      <c r="G20" s="13">
        <v>0</v>
      </c>
      <c r="H20" s="13">
        <f t="shared" si="0"/>
        <v>0</v>
      </c>
      <c r="I20" s="12"/>
      <c r="J20" s="13">
        <f t="shared" si="1"/>
        <v>0</v>
      </c>
    </row>
    <row r="21" spans="2:10" ht="14.25">
      <c r="B21" s="40"/>
      <c r="C21" s="40"/>
      <c r="D21" s="11" t="s">
        <v>25</v>
      </c>
      <c r="E21" s="13">
        <v>544321</v>
      </c>
      <c r="F21" s="13">
        <v>0</v>
      </c>
      <c r="G21" s="13">
        <v>0</v>
      </c>
      <c r="H21" s="13">
        <f t="shared" si="0"/>
        <v>544321</v>
      </c>
      <c r="I21" s="12"/>
      <c r="J21" s="13">
        <f t="shared" si="1"/>
        <v>544321</v>
      </c>
    </row>
    <row r="22" spans="2:10" ht="14.25">
      <c r="B22" s="40"/>
      <c r="C22" s="40"/>
      <c r="D22" s="11" t="s">
        <v>26</v>
      </c>
      <c r="E22" s="13">
        <v>1229332</v>
      </c>
      <c r="F22" s="13">
        <v>0</v>
      </c>
      <c r="G22" s="13">
        <v>0</v>
      </c>
      <c r="H22" s="13">
        <f t="shared" si="0"/>
        <v>1229332</v>
      </c>
      <c r="I22" s="14"/>
      <c r="J22" s="13">
        <f t="shared" si="1"/>
        <v>1229332</v>
      </c>
    </row>
    <row r="23" spans="2:10" ht="14.25">
      <c r="B23" s="40"/>
      <c r="C23" s="41"/>
      <c r="D23" s="15" t="s">
        <v>27</v>
      </c>
      <c r="E23" s="17">
        <f>+E15+E16+E17+E18+E19+E20+E21+E22</f>
        <v>527360067</v>
      </c>
      <c r="F23" s="17">
        <f>+F15+F16+F17+F18+F19+F20+F21+F22</f>
        <v>0</v>
      </c>
      <c r="G23" s="17">
        <f>+G15+G16+G17+G18+G19+G20+G21+G22</f>
        <v>0</v>
      </c>
      <c r="H23" s="17">
        <f t="shared" si="0"/>
        <v>527360067</v>
      </c>
      <c r="I23" s="16">
        <f>+I15+I16+I17+I18+I19+I20+I21+I22</f>
        <v>0</v>
      </c>
      <c r="J23" s="17">
        <f t="shared" si="1"/>
        <v>527360067</v>
      </c>
    </row>
    <row r="24" spans="2:10" ht="14.25">
      <c r="B24" s="41"/>
      <c r="C24" s="18" t="s">
        <v>28</v>
      </c>
      <c r="D24" s="19"/>
      <c r="E24" s="20">
        <f xml:space="preserve"> +E14 - E23</f>
        <v>90841624</v>
      </c>
      <c r="F24" s="20">
        <f xml:space="preserve"> +F14 - F23</f>
        <v>0</v>
      </c>
      <c r="G24" s="20">
        <f xml:space="preserve"> +G14 - G23</f>
        <v>0</v>
      </c>
      <c r="H24" s="20">
        <f t="shared" si="0"/>
        <v>90841624</v>
      </c>
      <c r="I24" s="16">
        <f xml:space="preserve"> +I14 - I23</f>
        <v>0</v>
      </c>
      <c r="J24" s="20">
        <f t="shared" si="1"/>
        <v>90841624</v>
      </c>
    </row>
    <row r="25" spans="2:10" ht="14.25">
      <c r="B25" s="39" t="s">
        <v>29</v>
      </c>
      <c r="C25" s="39" t="s">
        <v>10</v>
      </c>
      <c r="D25" s="11" t="s">
        <v>30</v>
      </c>
      <c r="E25" s="13">
        <v>9120900</v>
      </c>
      <c r="F25" s="13">
        <v>0</v>
      </c>
      <c r="G25" s="13">
        <v>0</v>
      </c>
      <c r="H25" s="13">
        <f t="shared" si="0"/>
        <v>9120900</v>
      </c>
      <c r="I25" s="9"/>
      <c r="J25" s="13">
        <f t="shared" si="1"/>
        <v>9120900</v>
      </c>
    </row>
    <row r="26" spans="2:10" ht="14.25">
      <c r="B26" s="40"/>
      <c r="C26" s="40"/>
      <c r="D26" s="11" t="s">
        <v>31</v>
      </c>
      <c r="E26" s="13">
        <v>0</v>
      </c>
      <c r="F26" s="13">
        <v>0</v>
      </c>
      <c r="G26" s="13">
        <v>0</v>
      </c>
      <c r="H26" s="13">
        <f t="shared" si="0"/>
        <v>0</v>
      </c>
      <c r="I26" s="12"/>
      <c r="J26" s="13">
        <f t="shared" si="1"/>
        <v>0</v>
      </c>
    </row>
    <row r="27" spans="2:10" ht="14.25">
      <c r="B27" s="40"/>
      <c r="C27" s="40"/>
      <c r="D27" s="11" t="s">
        <v>32</v>
      </c>
      <c r="E27" s="13">
        <v>0</v>
      </c>
      <c r="F27" s="13">
        <v>0</v>
      </c>
      <c r="G27" s="13">
        <v>0</v>
      </c>
      <c r="H27" s="13">
        <f t="shared" si="0"/>
        <v>0</v>
      </c>
      <c r="I27" s="12"/>
      <c r="J27" s="13">
        <f t="shared" si="1"/>
        <v>0</v>
      </c>
    </row>
    <row r="28" spans="2:10" ht="14.25">
      <c r="B28" s="40"/>
      <c r="C28" s="40"/>
      <c r="D28" s="11" t="s">
        <v>33</v>
      </c>
      <c r="E28" s="13">
        <v>0</v>
      </c>
      <c r="F28" s="13">
        <v>0</v>
      </c>
      <c r="G28" s="13">
        <v>0</v>
      </c>
      <c r="H28" s="13">
        <f t="shared" si="0"/>
        <v>0</v>
      </c>
      <c r="I28" s="12"/>
      <c r="J28" s="13">
        <f t="shared" si="1"/>
        <v>0</v>
      </c>
    </row>
    <row r="29" spans="2:10" ht="14.25">
      <c r="B29" s="40"/>
      <c r="C29" s="40"/>
      <c r="D29" s="11" t="s">
        <v>34</v>
      </c>
      <c r="E29" s="13">
        <v>0</v>
      </c>
      <c r="F29" s="13">
        <v>0</v>
      </c>
      <c r="G29" s="13">
        <v>0</v>
      </c>
      <c r="H29" s="13">
        <f t="shared" si="0"/>
        <v>0</v>
      </c>
      <c r="I29" s="14"/>
      <c r="J29" s="13">
        <f t="shared" si="1"/>
        <v>0</v>
      </c>
    </row>
    <row r="30" spans="2:10" ht="14.25">
      <c r="B30" s="40"/>
      <c r="C30" s="41"/>
      <c r="D30" s="15" t="s">
        <v>35</v>
      </c>
      <c r="E30" s="17">
        <f>+E25+E26+E27+E28+E29</f>
        <v>9120900</v>
      </c>
      <c r="F30" s="17">
        <f>+F25+F26+F27+F28+F29</f>
        <v>0</v>
      </c>
      <c r="G30" s="17">
        <f>+G25+G26+G27+G28+G29</f>
        <v>0</v>
      </c>
      <c r="H30" s="17">
        <f t="shared" si="0"/>
        <v>9120900</v>
      </c>
      <c r="I30" s="16">
        <f>+I25+I26+I27+I28+I29</f>
        <v>0</v>
      </c>
      <c r="J30" s="17">
        <f t="shared" si="1"/>
        <v>9120900</v>
      </c>
    </row>
    <row r="31" spans="2:10" ht="14.25">
      <c r="B31" s="40"/>
      <c r="C31" s="39" t="s">
        <v>18</v>
      </c>
      <c r="D31" s="11" t="s">
        <v>36</v>
      </c>
      <c r="E31" s="13">
        <v>9954000</v>
      </c>
      <c r="F31" s="13">
        <v>0</v>
      </c>
      <c r="G31" s="13">
        <v>0</v>
      </c>
      <c r="H31" s="13">
        <f t="shared" si="0"/>
        <v>9954000</v>
      </c>
      <c r="I31" s="9"/>
      <c r="J31" s="13">
        <f t="shared" si="1"/>
        <v>9954000</v>
      </c>
    </row>
    <row r="32" spans="2:10" ht="14.25">
      <c r="B32" s="40"/>
      <c r="C32" s="40"/>
      <c r="D32" s="11" t="s">
        <v>37</v>
      </c>
      <c r="E32" s="13">
        <v>18208034</v>
      </c>
      <c r="F32" s="13">
        <v>0</v>
      </c>
      <c r="G32" s="13">
        <v>0</v>
      </c>
      <c r="H32" s="13">
        <f t="shared" si="0"/>
        <v>18208034</v>
      </c>
      <c r="I32" s="12"/>
      <c r="J32" s="13">
        <f t="shared" si="1"/>
        <v>18208034</v>
      </c>
    </row>
    <row r="33" spans="2:10" ht="14.25">
      <c r="B33" s="40"/>
      <c r="C33" s="40"/>
      <c r="D33" s="11" t="s">
        <v>38</v>
      </c>
      <c r="E33" s="13">
        <v>0</v>
      </c>
      <c r="F33" s="13">
        <v>0</v>
      </c>
      <c r="G33" s="13">
        <v>0</v>
      </c>
      <c r="H33" s="13">
        <f t="shared" si="0"/>
        <v>0</v>
      </c>
      <c r="I33" s="12"/>
      <c r="J33" s="13">
        <f t="shared" si="1"/>
        <v>0</v>
      </c>
    </row>
    <row r="34" spans="2:10" ht="14.25">
      <c r="B34" s="40"/>
      <c r="C34" s="40"/>
      <c r="D34" s="11" t="s">
        <v>39</v>
      </c>
      <c r="E34" s="13">
        <v>0</v>
      </c>
      <c r="F34" s="13">
        <v>0</v>
      </c>
      <c r="G34" s="13">
        <v>0</v>
      </c>
      <c r="H34" s="13">
        <f t="shared" si="0"/>
        <v>0</v>
      </c>
      <c r="I34" s="14"/>
      <c r="J34" s="13">
        <f t="shared" si="1"/>
        <v>0</v>
      </c>
    </row>
    <row r="35" spans="2:10" ht="14.25">
      <c r="B35" s="40"/>
      <c r="C35" s="41"/>
      <c r="D35" s="15" t="s">
        <v>40</v>
      </c>
      <c r="E35" s="17">
        <f>+E31+E32+E33+E34</f>
        <v>28162034</v>
      </c>
      <c r="F35" s="17">
        <f>+F31+F32+F33+F34</f>
        <v>0</v>
      </c>
      <c r="G35" s="17">
        <f>+G31+G32+G33+G34</f>
        <v>0</v>
      </c>
      <c r="H35" s="17">
        <f t="shared" si="0"/>
        <v>28162034</v>
      </c>
      <c r="I35" s="16">
        <f>+I31+I32+I33+I34</f>
        <v>0</v>
      </c>
      <c r="J35" s="17">
        <f t="shared" si="1"/>
        <v>28162034</v>
      </c>
    </row>
    <row r="36" spans="2:10" ht="14.25">
      <c r="B36" s="41"/>
      <c r="C36" s="21" t="s">
        <v>41</v>
      </c>
      <c r="D36" s="19"/>
      <c r="E36" s="20">
        <f xml:space="preserve"> +E30 - E35</f>
        <v>-19041134</v>
      </c>
      <c r="F36" s="20">
        <f xml:space="preserve"> +F30 - F35</f>
        <v>0</v>
      </c>
      <c r="G36" s="20">
        <f xml:space="preserve"> +G30 - G35</f>
        <v>0</v>
      </c>
      <c r="H36" s="20">
        <f t="shared" si="0"/>
        <v>-19041134</v>
      </c>
      <c r="I36" s="16">
        <f xml:space="preserve"> +I30 - I35</f>
        <v>0</v>
      </c>
      <c r="J36" s="20">
        <f t="shared" si="1"/>
        <v>-19041134</v>
      </c>
    </row>
    <row r="37" spans="2:10" ht="14.25">
      <c r="B37" s="39" t="s">
        <v>42</v>
      </c>
      <c r="C37" s="39" t="s">
        <v>10</v>
      </c>
      <c r="D37" s="11" t="s">
        <v>43</v>
      </c>
      <c r="E37" s="13">
        <v>0</v>
      </c>
      <c r="F37" s="13">
        <v>0</v>
      </c>
      <c r="G37" s="13">
        <v>0</v>
      </c>
      <c r="H37" s="13">
        <f t="shared" si="0"/>
        <v>0</v>
      </c>
      <c r="I37" s="9"/>
      <c r="J37" s="13">
        <f t="shared" si="1"/>
        <v>0</v>
      </c>
    </row>
    <row r="38" spans="2:10" ht="14.25">
      <c r="B38" s="40"/>
      <c r="C38" s="40"/>
      <c r="D38" s="11" t="s">
        <v>44</v>
      </c>
      <c r="E38" s="13">
        <v>0</v>
      </c>
      <c r="F38" s="13">
        <v>0</v>
      </c>
      <c r="G38" s="13">
        <v>0</v>
      </c>
      <c r="H38" s="13">
        <f t="shared" si="0"/>
        <v>0</v>
      </c>
      <c r="I38" s="12"/>
      <c r="J38" s="13">
        <f t="shared" si="1"/>
        <v>0</v>
      </c>
    </row>
    <row r="39" spans="2:10" ht="14.25">
      <c r="B39" s="40"/>
      <c r="C39" s="40"/>
      <c r="D39" s="11" t="s">
        <v>45</v>
      </c>
      <c r="E39" s="13">
        <v>6965469</v>
      </c>
      <c r="F39" s="13">
        <v>0</v>
      </c>
      <c r="G39" s="13">
        <v>0</v>
      </c>
      <c r="H39" s="13">
        <f t="shared" si="0"/>
        <v>6965469</v>
      </c>
      <c r="I39" s="12"/>
      <c r="J39" s="13">
        <f t="shared" si="1"/>
        <v>6965469</v>
      </c>
    </row>
    <row r="40" spans="2:10" ht="14.25">
      <c r="B40" s="40"/>
      <c r="C40" s="40"/>
      <c r="D40" s="11" t="s">
        <v>46</v>
      </c>
      <c r="E40" s="13">
        <v>0</v>
      </c>
      <c r="F40" s="13">
        <v>0</v>
      </c>
      <c r="G40" s="13">
        <v>0</v>
      </c>
      <c r="H40" s="13">
        <f t="shared" si="0"/>
        <v>0</v>
      </c>
      <c r="I40" s="14"/>
      <c r="J40" s="13">
        <f t="shared" si="1"/>
        <v>0</v>
      </c>
    </row>
    <row r="41" spans="2:10" ht="14.25">
      <c r="B41" s="40"/>
      <c r="C41" s="41"/>
      <c r="D41" s="15" t="s">
        <v>47</v>
      </c>
      <c r="E41" s="17">
        <f>+E37+E38+E39+E40</f>
        <v>6965469</v>
      </c>
      <c r="F41" s="17">
        <f>+F37+F38+F39+F40</f>
        <v>0</v>
      </c>
      <c r="G41" s="17">
        <f>+G37+G38+G39+G40</f>
        <v>0</v>
      </c>
      <c r="H41" s="17">
        <f t="shared" si="0"/>
        <v>6965469</v>
      </c>
      <c r="I41" s="16">
        <f>+I37+I38+I39+I40</f>
        <v>0</v>
      </c>
      <c r="J41" s="17">
        <f t="shared" si="1"/>
        <v>6965469</v>
      </c>
    </row>
    <row r="42" spans="2:10" ht="14.25">
      <c r="B42" s="40"/>
      <c r="C42" s="39" t="s">
        <v>18</v>
      </c>
      <c r="D42" s="11" t="s">
        <v>48</v>
      </c>
      <c r="E42" s="13">
        <v>0</v>
      </c>
      <c r="F42" s="13">
        <v>0</v>
      </c>
      <c r="G42" s="13">
        <v>0</v>
      </c>
      <c r="H42" s="13">
        <f t="shared" si="0"/>
        <v>0</v>
      </c>
      <c r="I42" s="9"/>
      <c r="J42" s="13">
        <f t="shared" si="1"/>
        <v>0</v>
      </c>
    </row>
    <row r="43" spans="2:10" ht="14.25">
      <c r="B43" s="40"/>
      <c r="C43" s="40"/>
      <c r="D43" s="11" t="s">
        <v>49</v>
      </c>
      <c r="E43" s="13">
        <v>51563898</v>
      </c>
      <c r="F43" s="13">
        <v>0</v>
      </c>
      <c r="G43" s="13">
        <v>0</v>
      </c>
      <c r="H43" s="13">
        <f t="shared" si="0"/>
        <v>51563898</v>
      </c>
      <c r="I43" s="12"/>
      <c r="J43" s="13">
        <f t="shared" si="1"/>
        <v>51563898</v>
      </c>
    </row>
    <row r="44" spans="2:10" ht="14.25">
      <c r="B44" s="40"/>
      <c r="C44" s="40"/>
      <c r="D44" s="22" t="s">
        <v>50</v>
      </c>
      <c r="E44" s="23">
        <v>0</v>
      </c>
      <c r="F44" s="23">
        <v>0</v>
      </c>
      <c r="G44" s="23">
        <v>0</v>
      </c>
      <c r="H44" s="23">
        <f t="shared" si="0"/>
        <v>0</v>
      </c>
      <c r="I44" s="14"/>
      <c r="J44" s="23">
        <f t="shared" si="1"/>
        <v>0</v>
      </c>
    </row>
    <row r="45" spans="2:10" ht="14.25">
      <c r="B45" s="40"/>
      <c r="C45" s="41"/>
      <c r="D45" s="24" t="s">
        <v>51</v>
      </c>
      <c r="E45" s="25">
        <f>+E42+E43+E44</f>
        <v>51563898</v>
      </c>
      <c r="F45" s="25">
        <f>+F42+F43+F44</f>
        <v>0</v>
      </c>
      <c r="G45" s="25">
        <f>+G42+G43+G44</f>
        <v>0</v>
      </c>
      <c r="H45" s="25">
        <f t="shared" si="0"/>
        <v>51563898</v>
      </c>
      <c r="I45" s="16">
        <f>+I42+I43+I44</f>
        <v>0</v>
      </c>
      <c r="J45" s="25">
        <f t="shared" si="1"/>
        <v>51563898</v>
      </c>
    </row>
    <row r="46" spans="2:10" ht="14.25">
      <c r="B46" s="41"/>
      <c r="C46" s="21" t="s">
        <v>52</v>
      </c>
      <c r="D46" s="19"/>
      <c r="E46" s="20">
        <f xml:space="preserve"> +E41 - E45</f>
        <v>-44598429</v>
      </c>
      <c r="F46" s="20">
        <f xml:space="preserve"> +F41 - F45</f>
        <v>0</v>
      </c>
      <c r="G46" s="20">
        <f xml:space="preserve"> +G41 - G45</f>
        <v>0</v>
      </c>
      <c r="H46" s="20">
        <f t="shared" si="0"/>
        <v>-44598429</v>
      </c>
      <c r="I46" s="16">
        <f xml:space="preserve"> +I41 - I45</f>
        <v>0</v>
      </c>
      <c r="J46" s="20">
        <f t="shared" si="1"/>
        <v>-44598429</v>
      </c>
    </row>
    <row r="47" spans="2:10" ht="14.25">
      <c r="B47" s="21" t="s">
        <v>59</v>
      </c>
      <c r="C47" s="18"/>
      <c r="D47" s="19"/>
      <c r="E47" s="20">
        <f xml:space="preserve"> +E24 +E36 +E46</f>
        <v>27202061</v>
      </c>
      <c r="F47" s="20">
        <f xml:space="preserve"> +F24 +F36 +F46</f>
        <v>0</v>
      </c>
      <c r="G47" s="20">
        <f xml:space="preserve"> +G24 +G36 +G46</f>
        <v>0</v>
      </c>
      <c r="H47" s="20">
        <f t="shared" si="0"/>
        <v>27202061</v>
      </c>
      <c r="I47" s="16">
        <f xml:space="preserve"> +I24 +I36 +I46</f>
        <v>0</v>
      </c>
      <c r="J47" s="20">
        <f t="shared" si="1"/>
        <v>27202061</v>
      </c>
    </row>
    <row r="48" spans="2:10" ht="14.25">
      <c r="B48" s="21" t="s">
        <v>58</v>
      </c>
      <c r="C48" s="18"/>
      <c r="D48" s="19"/>
      <c r="E48" s="20">
        <v>247678353</v>
      </c>
      <c r="F48" s="20">
        <v>0</v>
      </c>
      <c r="G48" s="20">
        <v>0</v>
      </c>
      <c r="H48" s="20">
        <f t="shared" si="0"/>
        <v>247678353</v>
      </c>
      <c r="I48" s="16"/>
      <c r="J48" s="20">
        <f t="shared" si="1"/>
        <v>247678353</v>
      </c>
    </row>
    <row r="49" spans="2:10" ht="14.25">
      <c r="B49" s="21" t="s">
        <v>57</v>
      </c>
      <c r="C49" s="18"/>
      <c r="D49" s="19"/>
      <c r="E49" s="20">
        <f xml:space="preserve"> +E47 +E48</f>
        <v>274880414</v>
      </c>
      <c r="F49" s="20">
        <f xml:space="preserve"> +F47 +F48</f>
        <v>0</v>
      </c>
      <c r="G49" s="20">
        <f xml:space="preserve"> +G47 +G48</f>
        <v>0</v>
      </c>
      <c r="H49" s="20">
        <f t="shared" si="0"/>
        <v>274880414</v>
      </c>
      <c r="I49" s="16">
        <f xml:space="preserve"> +I47 +I48</f>
        <v>0</v>
      </c>
      <c r="J49" s="20">
        <f t="shared" si="1"/>
        <v>274880414</v>
      </c>
    </row>
  </sheetData>
  <mergeCells count="12">
    <mergeCell ref="B3:J3"/>
    <mergeCell ref="B5:J5"/>
    <mergeCell ref="B7:D7"/>
    <mergeCell ref="B8:B24"/>
    <mergeCell ref="C8:C14"/>
    <mergeCell ref="C15:C23"/>
    <mergeCell ref="B25:B36"/>
    <mergeCell ref="C25:C30"/>
    <mergeCell ref="C31:C35"/>
    <mergeCell ref="B37:B46"/>
    <mergeCell ref="C37:C41"/>
    <mergeCell ref="C42:C45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13" width="20.75" customWidth="1"/>
  </cols>
  <sheetData>
    <row r="1" spans="2:1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1">
      <c r="B2" s="34"/>
      <c r="C2" s="34"/>
      <c r="D2" s="34"/>
      <c r="E2" s="34"/>
      <c r="F2" s="34"/>
      <c r="G2" s="34"/>
      <c r="H2" s="34"/>
      <c r="I2" s="34"/>
      <c r="J2" s="34"/>
      <c r="K2" s="3"/>
      <c r="L2" s="4"/>
      <c r="M2" s="4" t="s">
        <v>80</v>
      </c>
    </row>
    <row r="3" spans="2:13" ht="21">
      <c r="B3" s="36" t="s">
        <v>79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4.25">
      <c r="B4" s="35"/>
      <c r="C4" s="35"/>
      <c r="D4" s="35"/>
      <c r="E4" s="35"/>
      <c r="F4" s="35"/>
      <c r="G4" s="35"/>
      <c r="H4" s="35"/>
      <c r="I4" s="35"/>
      <c r="J4" s="35"/>
      <c r="K4" s="35"/>
      <c r="L4" s="3"/>
      <c r="M4" s="3"/>
    </row>
    <row r="5" spans="2:13" ht="21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.75">
      <c r="B6" s="6"/>
      <c r="C6" s="6"/>
      <c r="D6" s="6"/>
      <c r="E6" s="6"/>
      <c r="F6" s="6"/>
      <c r="G6" s="6"/>
      <c r="H6" s="6"/>
      <c r="I6" s="6"/>
      <c r="J6" s="6"/>
      <c r="K6" s="3"/>
      <c r="L6" s="3"/>
      <c r="M6" s="6" t="s">
        <v>3</v>
      </c>
    </row>
    <row r="7" spans="2:13" ht="14.25">
      <c r="B7" s="46" t="s">
        <v>4</v>
      </c>
      <c r="C7" s="45"/>
      <c r="D7" s="44"/>
      <c r="E7" s="43" t="s">
        <v>78</v>
      </c>
      <c r="F7" s="43" t="s">
        <v>77</v>
      </c>
      <c r="G7" s="43" t="s">
        <v>76</v>
      </c>
      <c r="H7" s="43" t="s">
        <v>75</v>
      </c>
      <c r="I7" s="43" t="s">
        <v>74</v>
      </c>
      <c r="J7" s="43" t="s">
        <v>73</v>
      </c>
      <c r="K7" s="42" t="s">
        <v>72</v>
      </c>
      <c r="L7" s="42" t="s">
        <v>71</v>
      </c>
      <c r="M7" s="42" t="s">
        <v>70</v>
      </c>
    </row>
    <row r="8" spans="2:13" ht="14.25">
      <c r="B8" s="39" t="s">
        <v>9</v>
      </c>
      <c r="C8" s="39" t="s">
        <v>10</v>
      </c>
      <c r="D8" s="8" t="s">
        <v>11</v>
      </c>
      <c r="E8" s="10"/>
      <c r="F8" s="10"/>
      <c r="G8" s="10"/>
      <c r="H8" s="10"/>
      <c r="I8" s="10">
        <v>46489520</v>
      </c>
      <c r="J8" s="10"/>
      <c r="K8" s="10">
        <f>+E8+F8+G8+H8+I8+J8</f>
        <v>46489520</v>
      </c>
      <c r="L8" s="9"/>
      <c r="M8" s="10">
        <f>K8-L8</f>
        <v>46489520</v>
      </c>
    </row>
    <row r="9" spans="2:13" ht="14.25">
      <c r="B9" s="40"/>
      <c r="C9" s="40"/>
      <c r="D9" s="11" t="s">
        <v>12</v>
      </c>
      <c r="E9" s="13"/>
      <c r="F9" s="13">
        <v>177442301</v>
      </c>
      <c r="G9" s="13">
        <v>122821578</v>
      </c>
      <c r="H9" s="13">
        <v>187336986</v>
      </c>
      <c r="I9" s="13">
        <v>53491316</v>
      </c>
      <c r="J9" s="13">
        <v>25795300</v>
      </c>
      <c r="K9" s="13">
        <f>+E9+F9+G9+H9+I9+J9</f>
        <v>566887481</v>
      </c>
      <c r="L9" s="12"/>
      <c r="M9" s="13">
        <f>K9-L9</f>
        <v>566887481</v>
      </c>
    </row>
    <row r="10" spans="2:13" ht="14.25">
      <c r="B10" s="40"/>
      <c r="C10" s="40"/>
      <c r="D10" s="11" t="s">
        <v>13</v>
      </c>
      <c r="E10" s="13"/>
      <c r="F10" s="13">
        <v>39000</v>
      </c>
      <c r="G10" s="13"/>
      <c r="H10" s="13"/>
      <c r="I10" s="13"/>
      <c r="J10" s="13"/>
      <c r="K10" s="13">
        <f>+E10+F10+G10+H10+I10+J10</f>
        <v>39000</v>
      </c>
      <c r="L10" s="12"/>
      <c r="M10" s="13">
        <f>K10-L10</f>
        <v>39000</v>
      </c>
    </row>
    <row r="11" spans="2:13" ht="14.25">
      <c r="B11" s="40"/>
      <c r="C11" s="40"/>
      <c r="D11" s="11" t="s">
        <v>14</v>
      </c>
      <c r="E11" s="13">
        <v>350000</v>
      </c>
      <c r="F11" s="13">
        <v>160000</v>
      </c>
      <c r="G11" s="13">
        <v>40000</v>
      </c>
      <c r="H11" s="13">
        <v>140000</v>
      </c>
      <c r="I11" s="13">
        <v>40000</v>
      </c>
      <c r="J11" s="13">
        <v>35300</v>
      </c>
      <c r="K11" s="13">
        <f>+E11+F11+G11+H11+I11+J11</f>
        <v>765300</v>
      </c>
      <c r="L11" s="12"/>
      <c r="M11" s="13">
        <f>K11-L11</f>
        <v>765300</v>
      </c>
    </row>
    <row r="12" spans="2:13" ht="14.25">
      <c r="B12" s="40"/>
      <c r="C12" s="40"/>
      <c r="D12" s="11" t="s">
        <v>15</v>
      </c>
      <c r="E12" s="13">
        <v>294721</v>
      </c>
      <c r="F12" s="13">
        <v>9293</v>
      </c>
      <c r="G12" s="13">
        <v>6686</v>
      </c>
      <c r="H12" s="13">
        <v>18288</v>
      </c>
      <c r="I12" s="13">
        <v>19633</v>
      </c>
      <c r="J12" s="13">
        <v>17243</v>
      </c>
      <c r="K12" s="13">
        <f>+E12+F12+G12+H12+I12+J12</f>
        <v>365864</v>
      </c>
      <c r="L12" s="12"/>
      <c r="M12" s="13">
        <f>K12-L12</f>
        <v>365864</v>
      </c>
    </row>
    <row r="13" spans="2:13" ht="14.25">
      <c r="B13" s="40"/>
      <c r="C13" s="40"/>
      <c r="D13" s="11" t="s">
        <v>16</v>
      </c>
      <c r="E13" s="13">
        <v>409320</v>
      </c>
      <c r="F13" s="13">
        <v>528265</v>
      </c>
      <c r="G13" s="13">
        <v>815136</v>
      </c>
      <c r="H13" s="13">
        <v>1699814</v>
      </c>
      <c r="I13" s="13">
        <v>72413</v>
      </c>
      <c r="J13" s="13">
        <v>129578</v>
      </c>
      <c r="K13" s="13">
        <f>+E13+F13+G13+H13+I13+J13</f>
        <v>3654526</v>
      </c>
      <c r="L13" s="14"/>
      <c r="M13" s="13">
        <f>K13-L13</f>
        <v>3654526</v>
      </c>
    </row>
    <row r="14" spans="2:13" ht="14.25">
      <c r="B14" s="40"/>
      <c r="C14" s="41"/>
      <c r="D14" s="15" t="s">
        <v>17</v>
      </c>
      <c r="E14" s="17">
        <f>+E8+E9+E10+E11+E12+E13</f>
        <v>1054041</v>
      </c>
      <c r="F14" s="17">
        <f>+F8+F9+F10+F11+F12+F13</f>
        <v>178178859</v>
      </c>
      <c r="G14" s="17">
        <f>+G8+G9+G10+G11+G12+G13</f>
        <v>123683400</v>
      </c>
      <c r="H14" s="17">
        <f>+H8+H9+H10+H11+H12+H13</f>
        <v>189195088</v>
      </c>
      <c r="I14" s="17">
        <f>+I8+I9+I10+I11+I12+I13</f>
        <v>100112882</v>
      </c>
      <c r="J14" s="17">
        <f>+J8+J9+J10+J11+J12+J13</f>
        <v>25977421</v>
      </c>
      <c r="K14" s="17">
        <f>+E14+F14+G14+H14+I14+J14</f>
        <v>618201691</v>
      </c>
      <c r="L14" s="16">
        <f>+L8+L9+L10+L11+L12+L13</f>
        <v>0</v>
      </c>
      <c r="M14" s="17">
        <f>K14-L14</f>
        <v>618201691</v>
      </c>
    </row>
    <row r="15" spans="2:13" ht="14.25">
      <c r="B15" s="40"/>
      <c r="C15" s="39" t="s">
        <v>18</v>
      </c>
      <c r="D15" s="11" t="s">
        <v>19</v>
      </c>
      <c r="E15" s="13">
        <v>1518558</v>
      </c>
      <c r="F15" s="13">
        <v>101981411</v>
      </c>
      <c r="G15" s="13">
        <v>74282289</v>
      </c>
      <c r="H15" s="13">
        <v>115809081</v>
      </c>
      <c r="I15" s="13">
        <v>35968252</v>
      </c>
      <c r="J15" s="13">
        <v>19987978</v>
      </c>
      <c r="K15" s="13">
        <f>+E15+F15+G15+H15+I15+J15</f>
        <v>349547569</v>
      </c>
      <c r="L15" s="9"/>
      <c r="M15" s="13">
        <f>K15-L15</f>
        <v>349547569</v>
      </c>
    </row>
    <row r="16" spans="2:13" ht="14.25">
      <c r="B16" s="40"/>
      <c r="C16" s="40"/>
      <c r="D16" s="11" t="s">
        <v>20</v>
      </c>
      <c r="E16" s="13"/>
      <c r="F16" s="13">
        <v>21803633</v>
      </c>
      <c r="G16" s="13">
        <v>17261534</v>
      </c>
      <c r="H16" s="13">
        <v>27750281</v>
      </c>
      <c r="I16" s="13">
        <v>5008027</v>
      </c>
      <c r="J16" s="13">
        <v>2031013</v>
      </c>
      <c r="K16" s="13">
        <f>+E16+F16+G16+H16+I16+J16</f>
        <v>73854488</v>
      </c>
      <c r="L16" s="12"/>
      <c r="M16" s="13">
        <f>K16-L16</f>
        <v>73854488</v>
      </c>
    </row>
    <row r="17" spans="2:13" ht="14.25">
      <c r="B17" s="40"/>
      <c r="C17" s="40"/>
      <c r="D17" s="11" t="s">
        <v>21</v>
      </c>
      <c r="E17" s="13">
        <v>1732075</v>
      </c>
      <c r="F17" s="13">
        <v>20038906</v>
      </c>
      <c r="G17" s="13">
        <v>10717258</v>
      </c>
      <c r="H17" s="13">
        <v>18359958</v>
      </c>
      <c r="I17" s="13">
        <v>6830251</v>
      </c>
      <c r="J17" s="13">
        <v>2954417</v>
      </c>
      <c r="K17" s="13">
        <f>+E17+F17+G17+H17+I17+J17</f>
        <v>60632865</v>
      </c>
      <c r="L17" s="12"/>
      <c r="M17" s="13">
        <f>K17-L17</f>
        <v>60632865</v>
      </c>
    </row>
    <row r="18" spans="2:13" ht="14.25">
      <c r="B18" s="40"/>
      <c r="C18" s="40"/>
      <c r="D18" s="11" t="s">
        <v>22</v>
      </c>
      <c r="E18" s="13"/>
      <c r="F18" s="13"/>
      <c r="G18" s="13"/>
      <c r="H18" s="13"/>
      <c r="I18" s="13">
        <v>37398056</v>
      </c>
      <c r="J18" s="13">
        <v>4153436</v>
      </c>
      <c r="K18" s="13">
        <f>+E18+F18+G18+H18+I18+J18</f>
        <v>41551492</v>
      </c>
      <c r="L18" s="12"/>
      <c r="M18" s="13">
        <f>K18-L18</f>
        <v>41551492</v>
      </c>
    </row>
    <row r="19" spans="2:13" ht="14.25">
      <c r="B19" s="40"/>
      <c r="C19" s="40"/>
      <c r="D19" s="11" t="s">
        <v>23</v>
      </c>
      <c r="E19" s="13"/>
      <c r="F19" s="13"/>
      <c r="G19" s="13"/>
      <c r="H19" s="13"/>
      <c r="I19" s="13"/>
      <c r="J19" s="13"/>
      <c r="K19" s="13">
        <f>+E19+F19+G19+H19+I19+J19</f>
        <v>0</v>
      </c>
      <c r="L19" s="12"/>
      <c r="M19" s="13">
        <f>K19-L19</f>
        <v>0</v>
      </c>
    </row>
    <row r="20" spans="2:13" ht="14.25">
      <c r="B20" s="40"/>
      <c r="C20" s="40"/>
      <c r="D20" s="11" t="s">
        <v>24</v>
      </c>
      <c r="E20" s="13"/>
      <c r="F20" s="13"/>
      <c r="G20" s="13"/>
      <c r="H20" s="13"/>
      <c r="I20" s="13"/>
      <c r="J20" s="13"/>
      <c r="K20" s="13">
        <f>+E20+F20+G20+H20+I20+J20</f>
        <v>0</v>
      </c>
      <c r="L20" s="12"/>
      <c r="M20" s="13">
        <f>K20-L20</f>
        <v>0</v>
      </c>
    </row>
    <row r="21" spans="2:13" ht="14.25">
      <c r="B21" s="40"/>
      <c r="C21" s="40"/>
      <c r="D21" s="11" t="s">
        <v>25</v>
      </c>
      <c r="E21" s="13"/>
      <c r="F21" s="13">
        <v>46200</v>
      </c>
      <c r="G21" s="13"/>
      <c r="H21" s="13">
        <v>498121</v>
      </c>
      <c r="I21" s="13"/>
      <c r="J21" s="13"/>
      <c r="K21" s="13">
        <f>+E21+F21+G21+H21+I21+J21</f>
        <v>544321</v>
      </c>
      <c r="L21" s="12"/>
      <c r="M21" s="13">
        <f>K21-L21</f>
        <v>544321</v>
      </c>
    </row>
    <row r="22" spans="2:13" ht="14.25">
      <c r="B22" s="40"/>
      <c r="C22" s="40"/>
      <c r="D22" s="11" t="s">
        <v>26</v>
      </c>
      <c r="E22" s="13"/>
      <c r="F22" s="13"/>
      <c r="G22" s="13"/>
      <c r="H22" s="13">
        <v>1144432</v>
      </c>
      <c r="I22" s="13">
        <v>73200</v>
      </c>
      <c r="J22" s="13">
        <v>11700</v>
      </c>
      <c r="K22" s="13">
        <f>+E22+F22+G22+H22+I22+J22</f>
        <v>1229332</v>
      </c>
      <c r="L22" s="14"/>
      <c r="M22" s="13">
        <f>K22-L22</f>
        <v>1229332</v>
      </c>
    </row>
    <row r="23" spans="2:13" ht="14.25">
      <c r="B23" s="40"/>
      <c r="C23" s="41"/>
      <c r="D23" s="15" t="s">
        <v>27</v>
      </c>
      <c r="E23" s="17">
        <f>+E15+E16+E17+E18+E19+E20+E21+E22</f>
        <v>3250633</v>
      </c>
      <c r="F23" s="17">
        <f>+F15+F16+F17+F18+F19+F20+F21+F22</f>
        <v>143870150</v>
      </c>
      <c r="G23" s="17">
        <f>+G15+G16+G17+G18+G19+G20+G21+G22</f>
        <v>102261081</v>
      </c>
      <c r="H23" s="17">
        <f>+H15+H16+H17+H18+H19+H20+H21+H22</f>
        <v>163561873</v>
      </c>
      <c r="I23" s="17">
        <f>+I15+I16+I17+I18+I19+I20+I21+I22</f>
        <v>85277786</v>
      </c>
      <c r="J23" s="17">
        <f>+J15+J16+J17+J18+J19+J20+J21+J22</f>
        <v>29138544</v>
      </c>
      <c r="K23" s="17">
        <f>+E23+F23+G23+H23+I23+J23</f>
        <v>527360067</v>
      </c>
      <c r="L23" s="16">
        <f>+L15+L16+L17+L18+L19+L20+L21+L22</f>
        <v>0</v>
      </c>
      <c r="M23" s="17">
        <f>K23-L23</f>
        <v>527360067</v>
      </c>
    </row>
    <row r="24" spans="2:13" ht="14.25">
      <c r="B24" s="41"/>
      <c r="C24" s="18" t="s">
        <v>28</v>
      </c>
      <c r="D24" s="19"/>
      <c r="E24" s="20">
        <f xml:space="preserve"> +E14 - E23</f>
        <v>-2196592</v>
      </c>
      <c r="F24" s="20">
        <f xml:space="preserve"> +F14 - F23</f>
        <v>34308709</v>
      </c>
      <c r="G24" s="20">
        <f xml:space="preserve"> +G14 - G23</f>
        <v>21422319</v>
      </c>
      <c r="H24" s="20">
        <f xml:space="preserve"> +H14 - H23</f>
        <v>25633215</v>
      </c>
      <c r="I24" s="20">
        <f xml:space="preserve"> +I14 - I23</f>
        <v>14835096</v>
      </c>
      <c r="J24" s="20">
        <f xml:space="preserve"> +J14 - J23</f>
        <v>-3161123</v>
      </c>
      <c r="K24" s="20">
        <f>+E24+F24+G24+H24+I24+J24</f>
        <v>90841624</v>
      </c>
      <c r="L24" s="16">
        <f xml:space="preserve"> +L14 - L23</f>
        <v>0</v>
      </c>
      <c r="M24" s="20">
        <f>K24-L24</f>
        <v>90841624</v>
      </c>
    </row>
    <row r="25" spans="2:13" ht="14.25">
      <c r="B25" s="39" t="s">
        <v>29</v>
      </c>
      <c r="C25" s="39" t="s">
        <v>10</v>
      </c>
      <c r="D25" s="11" t="s">
        <v>30</v>
      </c>
      <c r="E25" s="13"/>
      <c r="F25" s="13">
        <v>2232900</v>
      </c>
      <c r="G25" s="13">
        <v>5411000</v>
      </c>
      <c r="H25" s="13"/>
      <c r="I25" s="13">
        <v>1477000</v>
      </c>
      <c r="J25" s="13"/>
      <c r="K25" s="13">
        <f>+E25+F25+G25+H25+I25+J25</f>
        <v>9120900</v>
      </c>
      <c r="L25" s="9"/>
      <c r="M25" s="13">
        <f>K25-L25</f>
        <v>9120900</v>
      </c>
    </row>
    <row r="26" spans="2:13" ht="14.25">
      <c r="B26" s="40"/>
      <c r="C26" s="40"/>
      <c r="D26" s="11" t="s">
        <v>31</v>
      </c>
      <c r="E26" s="13"/>
      <c r="F26" s="13"/>
      <c r="G26" s="13"/>
      <c r="H26" s="13"/>
      <c r="I26" s="13"/>
      <c r="J26" s="13"/>
      <c r="K26" s="13">
        <f>+E26+F26+G26+H26+I26+J26</f>
        <v>0</v>
      </c>
      <c r="L26" s="12"/>
      <c r="M26" s="13">
        <f>K26-L26</f>
        <v>0</v>
      </c>
    </row>
    <row r="27" spans="2:13" ht="14.25">
      <c r="B27" s="40"/>
      <c r="C27" s="40"/>
      <c r="D27" s="11" t="s">
        <v>32</v>
      </c>
      <c r="E27" s="13"/>
      <c r="F27" s="13"/>
      <c r="G27" s="13"/>
      <c r="H27" s="13"/>
      <c r="I27" s="13"/>
      <c r="J27" s="13"/>
      <c r="K27" s="13">
        <f>+E27+F27+G27+H27+I27+J27</f>
        <v>0</v>
      </c>
      <c r="L27" s="12"/>
      <c r="M27" s="13">
        <f>K27-L27</f>
        <v>0</v>
      </c>
    </row>
    <row r="28" spans="2:13" ht="14.25">
      <c r="B28" s="40"/>
      <c r="C28" s="40"/>
      <c r="D28" s="11" t="s">
        <v>33</v>
      </c>
      <c r="E28" s="13"/>
      <c r="F28" s="13"/>
      <c r="G28" s="13"/>
      <c r="H28" s="13"/>
      <c r="I28" s="13"/>
      <c r="J28" s="13"/>
      <c r="K28" s="13">
        <f>+E28+F28+G28+H28+I28+J28</f>
        <v>0</v>
      </c>
      <c r="L28" s="12"/>
      <c r="M28" s="13">
        <f>K28-L28</f>
        <v>0</v>
      </c>
    </row>
    <row r="29" spans="2:13" ht="14.25">
      <c r="B29" s="40"/>
      <c r="C29" s="40"/>
      <c r="D29" s="11" t="s">
        <v>34</v>
      </c>
      <c r="E29" s="13"/>
      <c r="F29" s="13"/>
      <c r="G29" s="13"/>
      <c r="H29" s="13"/>
      <c r="I29" s="13"/>
      <c r="J29" s="13"/>
      <c r="K29" s="13">
        <f>+E29+F29+G29+H29+I29+J29</f>
        <v>0</v>
      </c>
      <c r="L29" s="14"/>
      <c r="M29" s="13">
        <f>K29-L29</f>
        <v>0</v>
      </c>
    </row>
    <row r="30" spans="2:13" ht="14.25">
      <c r="B30" s="40"/>
      <c r="C30" s="41"/>
      <c r="D30" s="15" t="s">
        <v>35</v>
      </c>
      <c r="E30" s="17">
        <f>+E25+E26+E27+E28+E29</f>
        <v>0</v>
      </c>
      <c r="F30" s="17">
        <f>+F25+F26+F27+F28+F29</f>
        <v>2232900</v>
      </c>
      <c r="G30" s="17">
        <f>+G25+G26+G27+G28+G29</f>
        <v>5411000</v>
      </c>
      <c r="H30" s="17">
        <f>+H25+H26+H27+H28+H29</f>
        <v>0</v>
      </c>
      <c r="I30" s="17">
        <f>+I25+I26+I27+I28+I29</f>
        <v>1477000</v>
      </c>
      <c r="J30" s="17">
        <f>+J25+J26+J27+J28+J29</f>
        <v>0</v>
      </c>
      <c r="K30" s="17">
        <f>+E30+F30+G30+H30+I30+J30</f>
        <v>9120900</v>
      </c>
      <c r="L30" s="16">
        <f>+L25+L26+L27+L28+L29</f>
        <v>0</v>
      </c>
      <c r="M30" s="17">
        <f>K30-L30</f>
        <v>9120900</v>
      </c>
    </row>
    <row r="31" spans="2:13" ht="14.25">
      <c r="B31" s="40"/>
      <c r="C31" s="39" t="s">
        <v>18</v>
      </c>
      <c r="D31" s="11" t="s">
        <v>36</v>
      </c>
      <c r="E31" s="13"/>
      <c r="F31" s="13">
        <v>2100000</v>
      </c>
      <c r="G31" s="13">
        <v>2652000</v>
      </c>
      <c r="H31" s="13">
        <v>5202000</v>
      </c>
      <c r="I31" s="13"/>
      <c r="J31" s="13"/>
      <c r="K31" s="13">
        <f>+E31+F31+G31+H31+I31+J31</f>
        <v>9954000</v>
      </c>
      <c r="L31" s="9"/>
      <c r="M31" s="13">
        <f>K31-L31</f>
        <v>9954000</v>
      </c>
    </row>
    <row r="32" spans="2:13" ht="14.25">
      <c r="B32" s="40"/>
      <c r="C32" s="40"/>
      <c r="D32" s="11" t="s">
        <v>37</v>
      </c>
      <c r="E32" s="13"/>
      <c r="F32" s="13">
        <v>4379300</v>
      </c>
      <c r="G32" s="13">
        <v>9957946</v>
      </c>
      <c r="H32" s="13">
        <v>1337148</v>
      </c>
      <c r="I32" s="13">
        <v>2533640</v>
      </c>
      <c r="J32" s="13"/>
      <c r="K32" s="13">
        <f>+E32+F32+G32+H32+I32+J32</f>
        <v>18208034</v>
      </c>
      <c r="L32" s="12"/>
      <c r="M32" s="13">
        <f>K32-L32</f>
        <v>18208034</v>
      </c>
    </row>
    <row r="33" spans="2:13" ht="14.25">
      <c r="B33" s="40"/>
      <c r="C33" s="40"/>
      <c r="D33" s="11" t="s">
        <v>38</v>
      </c>
      <c r="E33" s="13"/>
      <c r="F33" s="13"/>
      <c r="G33" s="13"/>
      <c r="H33" s="13"/>
      <c r="I33" s="13"/>
      <c r="J33" s="13"/>
      <c r="K33" s="13">
        <f>+E33+F33+G33+H33+I33+J33</f>
        <v>0</v>
      </c>
      <c r="L33" s="12"/>
      <c r="M33" s="13">
        <f>K33-L33</f>
        <v>0</v>
      </c>
    </row>
    <row r="34" spans="2:13" ht="14.25">
      <c r="B34" s="40"/>
      <c r="C34" s="40"/>
      <c r="D34" s="11" t="s">
        <v>39</v>
      </c>
      <c r="E34" s="13"/>
      <c r="F34" s="13"/>
      <c r="G34" s="13"/>
      <c r="H34" s="13"/>
      <c r="I34" s="13"/>
      <c r="J34" s="13"/>
      <c r="K34" s="13">
        <f>+E34+F34+G34+H34+I34+J34</f>
        <v>0</v>
      </c>
      <c r="L34" s="14"/>
      <c r="M34" s="13">
        <f>K34-L34</f>
        <v>0</v>
      </c>
    </row>
    <row r="35" spans="2:13" ht="14.25">
      <c r="B35" s="40"/>
      <c r="C35" s="41"/>
      <c r="D35" s="15" t="s">
        <v>40</v>
      </c>
      <c r="E35" s="17">
        <f>+E31+E32+E33+E34</f>
        <v>0</v>
      </c>
      <c r="F35" s="17">
        <f>+F31+F32+F33+F34</f>
        <v>6479300</v>
      </c>
      <c r="G35" s="17">
        <f>+G31+G32+G33+G34</f>
        <v>12609946</v>
      </c>
      <c r="H35" s="17">
        <f>+H31+H32+H33+H34</f>
        <v>6539148</v>
      </c>
      <c r="I35" s="17">
        <f>+I31+I32+I33+I34</f>
        <v>2533640</v>
      </c>
      <c r="J35" s="17">
        <f>+J31+J32+J33+J34</f>
        <v>0</v>
      </c>
      <c r="K35" s="17">
        <f>+E35+F35+G35+H35+I35+J35</f>
        <v>28162034</v>
      </c>
      <c r="L35" s="16">
        <f>+L31+L32+L33+L34</f>
        <v>0</v>
      </c>
      <c r="M35" s="17">
        <f>K35-L35</f>
        <v>28162034</v>
      </c>
    </row>
    <row r="36" spans="2:13" ht="14.25">
      <c r="B36" s="41"/>
      <c r="C36" s="21" t="s">
        <v>41</v>
      </c>
      <c r="D36" s="19"/>
      <c r="E36" s="20">
        <f xml:space="preserve"> +E30 - E35</f>
        <v>0</v>
      </c>
      <c r="F36" s="20">
        <f xml:space="preserve"> +F30 - F35</f>
        <v>-4246400</v>
      </c>
      <c r="G36" s="20">
        <f xml:space="preserve"> +G30 - G35</f>
        <v>-7198946</v>
      </c>
      <c r="H36" s="20">
        <f xml:space="preserve"> +H30 - H35</f>
        <v>-6539148</v>
      </c>
      <c r="I36" s="20">
        <f xml:space="preserve"> +I30 - I35</f>
        <v>-1056640</v>
      </c>
      <c r="J36" s="20">
        <f xml:space="preserve"> +J30 - J35</f>
        <v>0</v>
      </c>
      <c r="K36" s="20">
        <f>+E36+F36+G36+H36+I36+J36</f>
        <v>-19041134</v>
      </c>
      <c r="L36" s="16">
        <f xml:space="preserve"> +L30 - L35</f>
        <v>0</v>
      </c>
      <c r="M36" s="20">
        <f>K36-L36</f>
        <v>-19041134</v>
      </c>
    </row>
    <row r="37" spans="2:13" ht="14.25">
      <c r="B37" s="39" t="s">
        <v>42</v>
      </c>
      <c r="C37" s="39" t="s">
        <v>10</v>
      </c>
      <c r="D37" s="11" t="s">
        <v>43</v>
      </c>
      <c r="E37" s="13"/>
      <c r="F37" s="13"/>
      <c r="G37" s="13"/>
      <c r="H37" s="13"/>
      <c r="I37" s="13"/>
      <c r="J37" s="13"/>
      <c r="K37" s="13">
        <f>+E37+F37+G37+H37+I37+J37</f>
        <v>0</v>
      </c>
      <c r="L37" s="9"/>
      <c r="M37" s="13">
        <f>K37-L37</f>
        <v>0</v>
      </c>
    </row>
    <row r="38" spans="2:13" ht="14.25">
      <c r="B38" s="40"/>
      <c r="C38" s="40"/>
      <c r="D38" s="11" t="s">
        <v>44</v>
      </c>
      <c r="E38" s="13"/>
      <c r="F38" s="13"/>
      <c r="G38" s="13"/>
      <c r="H38" s="13"/>
      <c r="I38" s="13"/>
      <c r="J38" s="13"/>
      <c r="K38" s="13">
        <f>+E38+F38+G38+H38+I38+J38</f>
        <v>0</v>
      </c>
      <c r="L38" s="12"/>
      <c r="M38" s="13">
        <f>K38-L38</f>
        <v>0</v>
      </c>
    </row>
    <row r="39" spans="2:13" ht="14.25">
      <c r="B39" s="40"/>
      <c r="C39" s="40"/>
      <c r="D39" s="11" t="s">
        <v>45</v>
      </c>
      <c r="E39" s="13">
        <v>1681719</v>
      </c>
      <c r="F39" s="13"/>
      <c r="G39" s="13">
        <v>3068594</v>
      </c>
      <c r="H39" s="13">
        <v>288764</v>
      </c>
      <c r="I39" s="13"/>
      <c r="J39" s="13">
        <v>1926392</v>
      </c>
      <c r="K39" s="13">
        <f>+E39+F39+G39+H39+I39+J39</f>
        <v>6965469</v>
      </c>
      <c r="L39" s="12"/>
      <c r="M39" s="13">
        <f>K39-L39</f>
        <v>6965469</v>
      </c>
    </row>
    <row r="40" spans="2:13" ht="14.25">
      <c r="B40" s="40"/>
      <c r="C40" s="40"/>
      <c r="D40" s="11" t="s">
        <v>69</v>
      </c>
      <c r="E40" s="13">
        <v>2030001</v>
      </c>
      <c r="F40" s="13">
        <v>519300</v>
      </c>
      <c r="G40" s="13">
        <v>1353610</v>
      </c>
      <c r="H40" s="13">
        <v>3191394</v>
      </c>
      <c r="I40" s="13"/>
      <c r="J40" s="13">
        <v>4153436</v>
      </c>
      <c r="K40" s="13">
        <f>+E40+F40+G40+H40+I40+J40</f>
        <v>11247741</v>
      </c>
      <c r="L40" s="12">
        <v>11247741</v>
      </c>
      <c r="M40" s="13">
        <f>K40-L40</f>
        <v>0</v>
      </c>
    </row>
    <row r="41" spans="2:13" ht="14.25">
      <c r="B41" s="40"/>
      <c r="C41" s="40"/>
      <c r="D41" s="11" t="s">
        <v>46</v>
      </c>
      <c r="E41" s="13"/>
      <c r="F41" s="13"/>
      <c r="G41" s="13"/>
      <c r="H41" s="13"/>
      <c r="I41" s="13"/>
      <c r="J41" s="13"/>
      <c r="K41" s="13">
        <f>+E41+F41+G41+H41+I41+J41</f>
        <v>0</v>
      </c>
      <c r="L41" s="14"/>
      <c r="M41" s="13">
        <f>K41-L41</f>
        <v>0</v>
      </c>
    </row>
    <row r="42" spans="2:13" ht="14.25">
      <c r="B42" s="40"/>
      <c r="C42" s="41"/>
      <c r="D42" s="15" t="s">
        <v>47</v>
      </c>
      <c r="E42" s="17">
        <f>+E37+E38+E39+E40+E41</f>
        <v>3711720</v>
      </c>
      <c r="F42" s="17">
        <f>+F37+F38+F39+F40+F41</f>
        <v>519300</v>
      </c>
      <c r="G42" s="17">
        <f>+G37+G38+G39+G40+G41</f>
        <v>4422204</v>
      </c>
      <c r="H42" s="17">
        <f>+H37+H38+H39+H40+H41</f>
        <v>3480158</v>
      </c>
      <c r="I42" s="17">
        <f>+I37+I38+I39+I40+I41</f>
        <v>0</v>
      </c>
      <c r="J42" s="17">
        <f>+J37+J38+J39+J40+J41</f>
        <v>6079828</v>
      </c>
      <c r="K42" s="17">
        <f>+E42+F42+G42+H42+I42+J42</f>
        <v>18213210</v>
      </c>
      <c r="L42" s="16">
        <f>+L37+L38+L39+L40+L41</f>
        <v>11247741</v>
      </c>
      <c r="M42" s="17">
        <f>K42-L42</f>
        <v>6965469</v>
      </c>
    </row>
    <row r="43" spans="2:13" ht="14.25">
      <c r="B43" s="40"/>
      <c r="C43" s="39" t="s">
        <v>18</v>
      </c>
      <c r="D43" s="11" t="s">
        <v>48</v>
      </c>
      <c r="E43" s="13"/>
      <c r="F43" s="13"/>
      <c r="G43" s="13"/>
      <c r="H43" s="13"/>
      <c r="I43" s="13"/>
      <c r="J43" s="13"/>
      <c r="K43" s="13">
        <f>+E43+F43+G43+H43+I43+J43</f>
        <v>0</v>
      </c>
      <c r="L43" s="9"/>
      <c r="M43" s="13">
        <f>K43-L43</f>
        <v>0</v>
      </c>
    </row>
    <row r="44" spans="2:13" ht="14.25">
      <c r="B44" s="40"/>
      <c r="C44" s="40"/>
      <c r="D44" s="11" t="s">
        <v>49</v>
      </c>
      <c r="E44" s="13">
        <v>1000000</v>
      </c>
      <c r="F44" s="13">
        <v>22009478</v>
      </c>
      <c r="G44" s="13">
        <v>9142168</v>
      </c>
      <c r="H44" s="13">
        <v>13199254</v>
      </c>
      <c r="I44" s="13">
        <v>4245614</v>
      </c>
      <c r="J44" s="13">
        <v>1967384</v>
      </c>
      <c r="K44" s="13">
        <f>+E44+F44+G44+H44+I44+J44</f>
        <v>51563898</v>
      </c>
      <c r="L44" s="12"/>
      <c r="M44" s="13">
        <f>K44-L44</f>
        <v>51563898</v>
      </c>
    </row>
    <row r="45" spans="2:13" ht="14.25">
      <c r="B45" s="40"/>
      <c r="C45" s="40"/>
      <c r="D45" s="22" t="s">
        <v>68</v>
      </c>
      <c r="E45" s="23">
        <v>319300</v>
      </c>
      <c r="F45" s="23">
        <v>386667</v>
      </c>
      <c r="G45" s="23">
        <v>290000</v>
      </c>
      <c r="H45" s="23">
        <v>2126944</v>
      </c>
      <c r="I45" s="23">
        <v>7931497</v>
      </c>
      <c r="J45" s="23">
        <v>193333</v>
      </c>
      <c r="K45" s="23">
        <f>+E45+F45+G45+H45+I45+J45</f>
        <v>11247741</v>
      </c>
      <c r="L45" s="12">
        <v>11247741</v>
      </c>
      <c r="M45" s="23">
        <f>K45-L45</f>
        <v>0</v>
      </c>
    </row>
    <row r="46" spans="2:13" ht="14.25">
      <c r="B46" s="40"/>
      <c r="C46" s="40"/>
      <c r="D46" s="22" t="s">
        <v>50</v>
      </c>
      <c r="E46" s="23"/>
      <c r="F46" s="23"/>
      <c r="G46" s="23"/>
      <c r="H46" s="23"/>
      <c r="I46" s="23"/>
      <c r="J46" s="23"/>
      <c r="K46" s="23">
        <f>+E46+F46+G46+H46+I46+J46</f>
        <v>0</v>
      </c>
      <c r="L46" s="14"/>
      <c r="M46" s="23">
        <f>K46-L46</f>
        <v>0</v>
      </c>
    </row>
    <row r="47" spans="2:13" ht="14.25">
      <c r="B47" s="40"/>
      <c r="C47" s="41"/>
      <c r="D47" s="24" t="s">
        <v>51</v>
      </c>
      <c r="E47" s="25">
        <f>+E43+E44+E45+E46</f>
        <v>1319300</v>
      </c>
      <c r="F47" s="25">
        <f>+F43+F44+F45+F46</f>
        <v>22396145</v>
      </c>
      <c r="G47" s="25">
        <f>+G43+G44+G45+G46</f>
        <v>9432168</v>
      </c>
      <c r="H47" s="25">
        <f>+H43+H44+H45+H46</f>
        <v>15326198</v>
      </c>
      <c r="I47" s="25">
        <f>+I43+I44+I45+I46</f>
        <v>12177111</v>
      </c>
      <c r="J47" s="25">
        <f>+J43+J44+J45+J46</f>
        <v>2160717</v>
      </c>
      <c r="K47" s="25">
        <f>+E47+F47+G47+H47+I47+J47</f>
        <v>62811639</v>
      </c>
      <c r="L47" s="16">
        <f>+L43+L44+L45+L46</f>
        <v>11247741</v>
      </c>
      <c r="M47" s="25">
        <f>K47-L47</f>
        <v>51563898</v>
      </c>
    </row>
    <row r="48" spans="2:13" ht="14.25">
      <c r="B48" s="41"/>
      <c r="C48" s="21" t="s">
        <v>52</v>
      </c>
      <c r="D48" s="19"/>
      <c r="E48" s="20">
        <f xml:space="preserve"> +E42 - E47</f>
        <v>2392420</v>
      </c>
      <c r="F48" s="20">
        <f xml:space="preserve"> +F42 - F47</f>
        <v>-21876845</v>
      </c>
      <c r="G48" s="20">
        <f xml:space="preserve"> +G42 - G47</f>
        <v>-5009964</v>
      </c>
      <c r="H48" s="20">
        <f xml:space="preserve"> +H42 - H47</f>
        <v>-11846040</v>
      </c>
      <c r="I48" s="20">
        <f xml:space="preserve"> +I42 - I47</f>
        <v>-12177111</v>
      </c>
      <c r="J48" s="20">
        <f xml:space="preserve"> +J42 - J47</f>
        <v>3919111</v>
      </c>
      <c r="K48" s="20">
        <f>+E48+F48+G48+H48+I48+J48</f>
        <v>-44598429</v>
      </c>
      <c r="L48" s="16">
        <f xml:space="preserve"> +L42 - L47</f>
        <v>0</v>
      </c>
      <c r="M48" s="20">
        <f>K48-L48</f>
        <v>-44598429</v>
      </c>
    </row>
    <row r="49" spans="2:13" ht="14.25">
      <c r="B49" s="21" t="s">
        <v>59</v>
      </c>
      <c r="C49" s="18"/>
      <c r="D49" s="19"/>
      <c r="E49" s="20">
        <f xml:space="preserve"> +E24 +E36 +E48</f>
        <v>195828</v>
      </c>
      <c r="F49" s="20">
        <f xml:space="preserve"> +F24 +F36 +F48</f>
        <v>8185464</v>
      </c>
      <c r="G49" s="20">
        <f xml:space="preserve"> +G24 +G36 +G48</f>
        <v>9213409</v>
      </c>
      <c r="H49" s="20">
        <f xml:space="preserve"> +H24 +H36 +H48</f>
        <v>7248027</v>
      </c>
      <c r="I49" s="20">
        <f xml:space="preserve"> +I24 +I36 +I48</f>
        <v>1601345</v>
      </c>
      <c r="J49" s="20">
        <f xml:space="preserve"> +J24 +J36 +J48</f>
        <v>757988</v>
      </c>
      <c r="K49" s="20">
        <f>+E49+F49+G49+H49+I49+J49</f>
        <v>27202061</v>
      </c>
      <c r="L49" s="16">
        <f xml:space="preserve"> +L24 +L36 +L48</f>
        <v>0</v>
      </c>
      <c r="M49" s="20">
        <f>K49-L49</f>
        <v>27202061</v>
      </c>
    </row>
    <row r="50" spans="2:13" ht="14.25">
      <c r="B50" s="21" t="s">
        <v>58</v>
      </c>
      <c r="C50" s="18"/>
      <c r="D50" s="19"/>
      <c r="E50" s="20">
        <v>5160608</v>
      </c>
      <c r="F50" s="20">
        <v>99241413</v>
      </c>
      <c r="G50" s="20">
        <v>37410492</v>
      </c>
      <c r="H50" s="20">
        <v>74286245</v>
      </c>
      <c r="I50" s="20">
        <v>19253931</v>
      </c>
      <c r="J50" s="20">
        <v>12325664</v>
      </c>
      <c r="K50" s="20">
        <f>+E50+F50+G50+H50+I50+J50</f>
        <v>247678353</v>
      </c>
      <c r="L50" s="16"/>
      <c r="M50" s="20">
        <f>K50-L50</f>
        <v>247678353</v>
      </c>
    </row>
    <row r="51" spans="2:13" ht="14.25">
      <c r="B51" s="21" t="s">
        <v>57</v>
      </c>
      <c r="C51" s="18"/>
      <c r="D51" s="19"/>
      <c r="E51" s="20">
        <f xml:space="preserve"> +E49 +E50</f>
        <v>5356436</v>
      </c>
      <c r="F51" s="20">
        <f xml:space="preserve"> +F49 +F50</f>
        <v>107426877</v>
      </c>
      <c r="G51" s="20">
        <f xml:space="preserve"> +G49 +G50</f>
        <v>46623901</v>
      </c>
      <c r="H51" s="20">
        <f xml:space="preserve"> +H49 +H50</f>
        <v>81534272</v>
      </c>
      <c r="I51" s="20">
        <f xml:space="preserve"> +I49 +I50</f>
        <v>20855276</v>
      </c>
      <c r="J51" s="20">
        <f xml:space="preserve"> +J49 +J50</f>
        <v>13083652</v>
      </c>
      <c r="K51" s="20">
        <f>+E51+F51+G51+H51+I51+J51</f>
        <v>274880414</v>
      </c>
      <c r="L51" s="16">
        <f xml:space="preserve"> +L49 +L50</f>
        <v>0</v>
      </c>
      <c r="M51" s="20">
        <f>K51-L51</f>
        <v>274880414</v>
      </c>
    </row>
  </sheetData>
  <mergeCells count="12">
    <mergeCell ref="B25:B36"/>
    <mergeCell ref="C25:C30"/>
    <mergeCell ref="C31:C35"/>
    <mergeCell ref="B37:B48"/>
    <mergeCell ref="C37:C42"/>
    <mergeCell ref="C43:C47"/>
    <mergeCell ref="B3:M3"/>
    <mergeCell ref="B5:M5"/>
    <mergeCell ref="B7:D7"/>
    <mergeCell ref="B8:B24"/>
    <mergeCell ref="C8:C14"/>
    <mergeCell ref="C15:C23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第一号第一様式</vt:lpstr>
      <vt:lpstr>第一号第二様式</vt:lpstr>
      <vt:lpstr>社会福祉事業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2018-06-24T23:38:19Z</dcterms:created>
  <dcterms:modified xsi:type="dcterms:W3CDTF">2018-07-03T03:11:51Z</dcterms:modified>
</cp:coreProperties>
</file>